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Bs y Servicios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tc={28cea971-618e-484e-ab11-e89a8ce0f7a7}</author>
    <author>tc={641cdc5b-6517-49dc-835a-219c95ea41bc}</author>
  </authors>
  <commentList>
    <comment authorId="0" xr:uid="{28cea971-618e-484e-ab11-e89a8ce0f7a7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641cdc5b-6517-49dc-835a-219c95ea41bc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<sst xmlns="http://schemas.openxmlformats.org/spreadsheetml/2006/main" count="389" uniqueCount="183">
  <si>
    <t xml:space="preserve">PROCESO: </t>
  </si>
  <si>
    <t>GESTIÓN DE BIENES Y SERVICIOS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</si>
  <si>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</si>
  <si>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</si>
  <si>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</si>
  <si>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</si>
  <si>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</si>
  <si>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</si>
  <si>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</si>
  <si>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</si>
  <si>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</si>
  <si>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</si>
  <si>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</si>
  <si>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</si>
  <si>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</si>
  <si>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</si>
  <si>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</si>
  <si>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</si>
  <si>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</si>
  <si>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</si>
  <si>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</si>
  <si>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</si>
  <si>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</si>
  <si>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</si>
  <si>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</si>
  <si>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</si>
  <si>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</si>
  <si>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</si>
  <si>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Cumplimiento en la programación de mantenimiento preventivo y correctivo</t>
  </si>
  <si>
    <t>Realizar el mantenimiento preventivo y correctivo de Aguas del Huila.</t>
  </si>
  <si>
    <t>Número de mantenimientos preventivos ejecutados / Número de mantenimientos preventivos programados * 100</t>
  </si>
  <si>
    <t>PROCESO</t>
  </si>
  <si>
    <t>Mensual</t>
  </si>
  <si>
    <t>Eficacia</t>
  </si>
  <si>
    <t>Entre 66% y 100%</t>
  </si>
  <si>
    <t>Entre 51% y 65%</t>
  </si>
  <si>
    <t>Menor al 50%</t>
  </si>
  <si>
    <t>TIPO DE INDICADOR</t>
  </si>
  <si>
    <t>IN02</t>
  </si>
  <si>
    <t>Conocer el nivel de administración de los inventarios</t>
  </si>
  <si>
    <t>CÓDIGO DEL INDICADOR</t>
  </si>
  <si>
    <t>Realizar el inventario de la administración de recursos fisicos de Aguas del Huila.</t>
  </si>
  <si>
    <t xml:space="preserve"> (Número de tomas fisicas de inventario realizadas/ Número de toma fisica de inventario programados)x100</t>
  </si>
  <si>
    <t>Semestral</t>
  </si>
  <si>
    <t>AH-BS-</t>
  </si>
  <si>
    <t xml:space="preserve">Eficiencia </t>
  </si>
  <si>
    <t>Mayor a 2</t>
  </si>
  <si>
    <t>Entre 1 y 2</t>
  </si>
  <si>
    <t>Menos de 1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</si>
  <si>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</si>
  <si>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</si>
  <si>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</si>
  <si>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</si>
  <si>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</si>
  <si>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</si>
  <si>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</si>
  <si>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</si>
  <si>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IN03</t>
  </si>
  <si>
    <t>Por Análizar Datos</t>
  </si>
  <si>
    <t>Medir el grado de cumplimiento del plan de compras</t>
  </si>
  <si>
    <t>Realizar el nivel de ejecución del plan de mejoramiento</t>
  </si>
  <si>
    <t>(Valor de Compras Realizadas /  Valor de Compras Proyectadas) X 100%</t>
  </si>
  <si>
    <t>Bimensual</t>
  </si>
  <si>
    <t>Entre 81% y 100%</t>
  </si>
  <si>
    <t>Entre 61% y 80%</t>
  </si>
  <si>
    <t>Menor al 60%</t>
  </si>
  <si>
    <t>%</t>
  </si>
  <si>
    <t>Número</t>
  </si>
  <si>
    <t>GRUPO DE GESTIÓN DE BIENES Y SERVICIOS</t>
  </si>
  <si>
    <t>METODOLOGIA PARA OBTENER LOS DATOS:</t>
  </si>
  <si>
    <t>IN04</t>
  </si>
  <si>
    <t>Oportunidad  de  entrega  de bienes y servicios.</t>
  </si>
  <si>
    <t>Medir la oportunidad de entrega de bienes y servicio</t>
  </si>
  <si>
    <t>Solicitudes   ejecutadas /  solicitudes  recibidas * 100</t>
  </si>
  <si>
    <t>Entre 76% y 100%</t>
  </si>
  <si>
    <t>Entre 60% y 75%</t>
  </si>
  <si>
    <t>Menor al 59%</t>
  </si>
  <si>
    <t>MEDICIÓN DE DATOS:</t>
  </si>
  <si>
    <t>VIGENCIA 2025</t>
  </si>
  <si>
    <t>MES</t>
  </si>
  <si>
    <t>ACUM</t>
  </si>
  <si>
    <t>GESTIÓN DE PROYECTOS</t>
  </si>
  <si>
    <t>GESTIÓN DE PORTAFOLIO</t>
  </si>
  <si>
    <t>GESTIÓN DE OPORTUNIDADES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</si>
  <si>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</si>
  <si>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</si>
  <si>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</si>
  <si>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</si>
  <si>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</si>
  <si>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</si>
  <si>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</si>
  <si>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</si>
  <si>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</si>
  <si>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Efectividad</t>
  </si>
  <si>
    <t>Trimestral</t>
  </si>
  <si>
    <t>Cuatrimestral</t>
  </si>
  <si>
    <t>Anual</t>
  </si>
  <si>
    <t>META  AÑO 2025</t>
  </si>
  <si>
    <t>RESULTADOS DE LA VIGENCIA</t>
  </si>
  <si>
    <t>VARIABLES</t>
  </si>
  <si>
    <t xml:space="preserve">Valor de Compras Realizadas </t>
  </si>
  <si>
    <t>Numero de tomas fisicas de inventario realizadas</t>
  </si>
  <si>
    <t>Numero de toma fisica de inventario programados</t>
  </si>
  <si>
    <t xml:space="preserve">  Valor de Compras Proyectadas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</si>
  <si>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</si>
  <si>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</si>
  <si>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</si>
  <si>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</si>
  <si>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</si>
  <si>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</si>
  <si>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 xml:space="preserve">En el mes de enero se obtuvo un resultado de 1 toma física realizada, quedando por debajo e incumpliendo la meta establecida de 2.
</t>
  </si>
  <si>
    <t>En enero se obtuvo un cumplimiento del 83,3% (150 compras realizadas frente a 180 proyectadas), sin lograr alcanzar la meta exigida del 100,0%.</t>
  </si>
  <si>
    <t>Número de mantenimientos preventivos ejecutados</t>
  </si>
  <si>
    <t>Durante este mes no se presentó actividad ni se reportó información.</t>
  </si>
  <si>
    <t>Durante febrero el indicador se ubicó en 83,3% (100 compras realizadas de 120 proyectadas), incumpliendo la meta establecida del 100,0%.</t>
  </si>
  <si>
    <t>En marzo se alcanzó un resultado del 81,8% (90 compras realizadas de 110 proyectadas), quedando por debajo de la meta propuesta del 100,0%.</t>
  </si>
  <si>
    <t>Número de mantenimientos preventivos programados</t>
  </si>
  <si>
    <t>En abril se alcanzó un resultado de 1, lo cual indica que no se cumplió con la meta propuesta de 2 tomas físicas.</t>
  </si>
  <si>
    <t>En el mes de abril se logró un avance del 93,8% (150 compras realizadas de 160 proyectadas), acercándose significativamente pero sin cumplir la meta del 100,0%.</t>
  </si>
  <si>
    <t>Durante mayo se registró un cumplimiento del 85,0% (85 compras realizadas de 100 proyectadas), lo que representa un incumplimiento frente a la meta del 100,0%.</t>
  </si>
  <si>
    <t xml:space="preserve">Durante este mes no se presentó actividad ni se reportó información.
</t>
  </si>
  <si>
    <t>En junio se obtuvo un resultado del 82,6% (95 compras realizadas de 115 proyectadas), manteniéndose por debajo de la meta del 100,0%.</t>
  </si>
  <si>
    <t>En julio el cumplimiento fue del 90,9% (100 compras realizadas de 110 proyectadas), sin lograr alcanzar el objetivo del 100,0%.</t>
  </si>
  <si>
    <t>Durante agosto se alcanzó el nivel más alto del año con un 96,0% (120 compras realizadas de 125 proyectadas), aunque no fue suficiente para cumplir la meta del 100,0%.</t>
  </si>
  <si>
    <t>En julio se registró un resultado de 1, representando un incumplimiento frente a la meta esperada de 2.</t>
  </si>
  <si>
    <t>En septiembre se reportó un cumplimiento del 86,4% (95 compras realizadas de 110 proyectadas), incumpliendo la meta del 100,0%.</t>
  </si>
  <si>
    <t>Durante octubre el indicador se ubicó en 85,0% (85 compras realizadas de 100 proyectadas), quedando nuevamente por debajo de la meta del 100,0%.</t>
  </si>
  <si>
    <t>En el mes de noviembre se alcanzó un resultado del 87,5% (105 compras realizadas de 120 proyectadas), sin lograr la meta establecida del 100,0%.</t>
  </si>
  <si>
    <t>En diciembre se cerró el año con un cumplimiento del 85,7% (150 compras realizadas frente a 175 proyectadas), incumpliendo la meta del 100,0%.</t>
  </si>
  <si>
    <t>Durante octubre se obtuvo un resultado de 1, sin lograr alcanzar la meta establecida de 2.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</si>
  <si>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</si>
  <si>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Acción 1: Realizar mesas de trabajo mensuales con las áreas solicitantes para ajustar y sincerar las proyecciones del plan de compras, evitando sobreestimar las cantidades y garantizando que lo proyectado se ajuste a la capacidad real de ejecución financiera y técnica del mes.</t>
  </si>
  <si>
    <t>En diciembre se cerró con un resultado de 1, incumpliendo nuevamente la meta programada de 2 tomas físicas.</t>
  </si>
  <si>
    <t>Acción 2: Optimizar los tiempos internos en las etapas precontractuales (estudios previos, cotizaciones y aprobaciones) para acelerar la materialización de las compras, asegurando que los requerimientos proyectados logren ejecutarse efectivamente dentro del mismo periodo evaluado sin posterg.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</si>
  <si>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</si>
  <si>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</si>
  <si>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Acción 1: Revisar y ajustar la planeación del cronograma de tomas físicas de inventario, asignando el personal y los recursos necesarios desde el inicio del mes para garantizar que se ejecuten las 2 tomas programadas en los periodos activos.</t>
  </si>
  <si>
    <t>En el mes de enero se obtuvo un resultado del 83,3%, logrando superar la meta establecida del 75,0% mediante la ejecución de 5 de los 6 mantenimientos preventivos programados.</t>
  </si>
  <si>
    <t>Acción 2: Implementar revisiones de control parciales o muestreos de inventario durante los meses en los que actualmente no se reporta información (febrero, marzo, mayo, etc.), evitando así baches prolongados sin supervisión de los bienes y servicios.</t>
  </si>
  <si>
    <t>Durante febrero se alcanzó un cumplimiento del 85,7%, superando la meta del 75,0% al ejecutarse satisfactoriamente 6 de los 7 mantenimientos programados.</t>
  </si>
  <si>
    <t>GRUPO DE GESTIÓN DE PROYECTOS</t>
  </si>
  <si>
    <t>En marzo el indicador se ubicó en 71,4%, incumpliendo la meta propuesta del 75,0% debido a que solo se ejecutaron 5 de los 7 mantenimientos programados.</t>
  </si>
  <si>
    <t>GRUPO DE GESTIÓN DE PORTAFOLIO</t>
  </si>
  <si>
    <t>GRUPO DE GESTIÓN DE OPORTUNIDADES</t>
  </si>
  <si>
    <t>En el mes de abril se cumplió exactamente con la meta establecida del 75,0%, logrando ejecutar 3 de los 4 mantenimientos preventivos programados.</t>
  </si>
  <si>
    <t>Durante mayo se alcanzó un cumplimiento perfecto del 100,0%, superando la meta del 75,0% al ejecutarse la totalidad de los 5 mantenimientos programados.</t>
  </si>
  <si>
    <t>GRUPO DE GESTIÓN JURÍDICA - CONTRATACIÓN</t>
  </si>
  <si>
    <t>GRUPO DE TECNOLOGIAS DE LA INFORMACIÓN Y LA COMUNICACIÓN - TIC'S</t>
  </si>
  <si>
    <t>En junio se mantuvo un desempeño excelente del 100,0%, cumpliendo con la meta del 75,0% mediante la ejecución oportuna de los 6 mantenimientos programados.</t>
  </si>
  <si>
    <t>GRUPO DE MEJORAMIENTO CONTINUO</t>
  </si>
  <si>
    <t>En julio el resultado descendió al 66,7%, quedando por debajo de la meta del 75,0% al ejecutarse únicamente 4 de los 6 mantenimientos programados.</t>
  </si>
  <si>
    <t>GRUPO DE GESTIÓN DE RECURSOS HUMANOS</t>
  </si>
  <si>
    <t>Durante agosto se logró un cumplimiento del 100,0%, superando la meta del 75,0% al ejecutarse con éxito los 2 mantenimientos programados para este periodo.</t>
  </si>
  <si>
    <t>GRUPO DE GESTIÓN DE SERVICIOS PÚBLICOS</t>
  </si>
  <si>
    <t>En septiembre se alcanzó un resultado del 100,0%, cumpliendo satisfactoriamente con la meta del 75,0% al ejecutarse el único mantenimiento programado.</t>
  </si>
  <si>
    <t>GRUPO DE GESTIÓN DEL CONOCIMIENTO</t>
  </si>
  <si>
    <t>Durante octubre se registró un cumplimiento del 100,0%, superando la meta establecida del 75,0% con la ejecución completa de los 5 mantenimientos programados.</t>
  </si>
  <si>
    <t>GRUPO DE GESTIÓN FINANCIERA</t>
  </si>
  <si>
    <t>En el mes de noviembre se obtuvo un resultado del 80,0%, cumpliendo con la meta del 75,0% al ejecutarse 4 de los 5 mantenim</t>
  </si>
  <si>
    <t>GRUPO DE CONTROL INTERNO</t>
  </si>
  <si>
    <t>En diciembre se cerró el periodo con un cumplimiento del 100,0%, superando la meta del 75,0% con la ejecución de los 2 mantenimientos programados.</t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</si>
  <si>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</si>
  <si>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</si>
  <si>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Acción 1: Establecer un comité de seguimiento quincenal a la ejecución del cronograma de mantenimientos preventivos para identificar alertas tempranas sobre retrasos o falta de repuestos, garantizando que las actividades rezagadas se reprogramen y ejecuten dentro del mismo mes.</t>
  </si>
  <si>
    <t>Acción 2: Fortalecer la articulación con los proveedores y las áreas encargadas de la adquisición de insumos técnicos, asegurando la disponibilidad previa de los recursos críticos necesarios para evitar cancelaciones o aplazamientos en los meses de alta programación.</t>
  </si>
  <si>
    <t>Número de solicitudes ejecutadas en el periodo</t>
  </si>
  <si>
    <t>Total de solicitudes recibidas en el periodo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</si>
  <si>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</si>
  <si>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el mes de enero se obtuvo un cumplimiento del 100,0%, superando la meta establecida del 87,0% al ejecutar la totalidad de las 10 solicitudes recibidas.</t>
  </si>
  <si>
    <t>Durante febrero se mantuvo un cumplimiento perfecto del 100,0%, superando la meta del 87,0% con la ejecución de las 15 solicitudes recibidas.</t>
  </si>
  <si>
    <t>En marzo se alcanzó un resultado del 92,3%, logrando superar la meta propuesta del 87,0% al ejecutar 12 de las 13 solicitudes recibidas.</t>
  </si>
  <si>
    <t>En el mes de abril el indicador disminuyó a 73,3%, incumpliendo la meta del 87,0% debido a que solo se ejecutaron oportunamente 11 de las 15 solicitudes recibidas.</t>
  </si>
  <si>
    <t>Durante mayo se registró un cumplimiento del 75,0%, quedando por debajo e incumpliendo la meta del 87,0% al ejecutar 9 de las 12 solicitudes.</t>
  </si>
  <si>
    <t>En junio se obtuvo un resultado del 80,0%, sin lograr alcanzar la meta establecida del 87,0% al ejecutar 12 de las 15 solicitudes.</t>
  </si>
  <si>
    <t>En julio el indicador se recuperó alcanzando un 94,1%, superando la meta del 87,0% con la ejecución de 16 de las 17 solicitudes recibidas.</t>
  </si>
  <si>
    <t>Durante agosto se presentó un descenso al 71,4%, incumpliendo la meta del 87,0% al ejecutar únicamente 5 de las 7 solicitudes recibidas.</t>
  </si>
  <si>
    <t>En septiembre se alcanzó un resultado del 86,7%, quedando muy cerca pero incumpliendo la meta del 87,0% al ejecutar 13 de las 15 solicitudes.</t>
  </si>
  <si>
    <t>Durante octubre el cumplimiento fue del 83,3%, lo cual representa un incumplimiento frente a la meta del 87,0% al ejecutar 10 de las 12 solicitudes.</t>
  </si>
  <si>
    <t>En el mes de noviembre se logró nuevamente un cumplimiento del 100,0%, superando la meta del 87,0% al ejecutar las 15 solicitudes recibidas.</t>
  </si>
  <si>
    <t>En diciembre se cerró el periodo con un resultado del 90,9%, cumpliendo satisfactoriamente con la meta del 87,0% al ejecutar 10 de las 11 solicitudes.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</si>
  <si>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</si>
  <si>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Acción 1: Implementar un sistema de alertas tempranas o semáforos para las solicitudes de bienes y servicios, permitiendo identificar y priorizar aquellas que estén próximas a vencer su tiempo de respuesta, especialmente en meses donde se evidencia represamiento o caída del indicador (como abril, mayo y agosto).</t>
  </si>
  <si>
    <t>Acción 2: Revisar los cuellos de botella en el proceso de entrega y disponibilidad de inventario durante los meses de incumplimiento, estableciendo un stock de seguridad mínimo que garantice una respuesta oportuna a las áreas solicitantes sin afectar el porcentaje de entregas.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</si>
</sst>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sz val="8.0"/>
      <color theme="1"/>
      <name val="Arial"/>
    </font>
    <font>
      <b/>
      <sz val="8.0"/>
      <color rgb="FF000000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5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/>
      <top style="double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textRotation="90" vertical="center" wrapText="1"/>
    </xf>
    <xf borderId="1" fillId="2" fontId="4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textRotation="90" vertical="center" wrapText="1"/>
    </xf>
    <xf borderId="0" fillId="0" fontId="8" numFmtId="0" xfId="0" applyFont="1"/>
    <xf borderId="11" fillId="0" fontId="9" numFmtId="49" xfId="0" applyAlignment="1" applyBorder="1" applyFont="1" applyNumberFormat="1">
      <alignment horizontal="center" vertical="top"/>
    </xf>
    <xf borderId="11" fillId="0" fontId="10" numFmtId="0" xfId="0" applyAlignment="1" applyBorder="1" applyFont="1">
      <alignment horizontal="left" shrinkToFit="0" vertical="top" wrapText="1"/>
    </xf>
    <xf borderId="11" fillId="0" fontId="9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left" shrinkToFit="0" vertical="top" wrapText="1"/>
    </xf>
    <xf borderId="11" fillId="0" fontId="9" numFmtId="0" xfId="0" applyAlignment="1" applyBorder="1" applyFont="1">
      <alignment horizontal="center" shrinkToFit="0" textRotation="90" vertical="center" wrapText="1"/>
    </xf>
    <xf borderId="12" fillId="3" fontId="12" numFmtId="0" xfId="0" applyAlignment="1" applyBorder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11" fillId="0" fontId="4" numFmtId="9" xfId="0" applyAlignment="1" applyBorder="1" applyFont="1" applyNumberFormat="1">
      <alignment horizontal="center" shrinkToFit="0" vertical="center" wrapText="1"/>
    </xf>
    <xf borderId="15" fillId="3" fontId="12" numFmtId="0" xfId="0" applyAlignment="1" applyBorder="1" applyFont="1">
      <alignment horizontal="left" vertical="center"/>
    </xf>
    <xf borderId="11" fillId="0" fontId="4" numFmtId="164" xfId="0" applyAlignment="1" applyBorder="1" applyFont="1" applyNumberFormat="1">
      <alignment horizontal="center" shrinkToFit="0" textRotation="90" vertical="center" wrapText="1"/>
    </xf>
    <xf borderId="16" fillId="0" fontId="2" numFmtId="0" xfId="0" applyBorder="1" applyFont="1"/>
    <xf borderId="0" fillId="0" fontId="12" numFmtId="0" xfId="0" applyAlignment="1" applyFont="1">
      <alignment vertical="center"/>
    </xf>
    <xf borderId="11" fillId="0" fontId="1" numFmtId="164" xfId="0" applyAlignment="1" applyBorder="1" applyFont="1" applyNumberFormat="1">
      <alignment horizontal="center" shrinkToFit="0" textRotation="90" vertical="center" wrapText="1"/>
    </xf>
    <xf borderId="17" fillId="3" fontId="12" numFmtId="0" xfId="0" applyAlignment="1" applyBorder="1" applyFont="1">
      <alignment horizontal="left" vertical="center"/>
    </xf>
    <xf borderId="18" fillId="0" fontId="2" numFmtId="0" xfId="0" applyBorder="1" applyFont="1"/>
    <xf borderId="19" fillId="0" fontId="2" numFmtId="0" xfId="0" applyBorder="1" applyFont="1"/>
    <xf borderId="20" fillId="3" fontId="13" numFmtId="0" xfId="0" applyAlignment="1" applyBorder="1" applyFont="1">
      <alignment horizontal="left" vertical="center"/>
    </xf>
    <xf borderId="21" fillId="0" fontId="2" numFmtId="0" xfId="0" applyBorder="1" applyFont="1"/>
    <xf borderId="20" fillId="3" fontId="12" numFmtId="0" xfId="0" applyAlignment="1" applyBorder="1" applyFont="1">
      <alignment horizontal="left" vertical="center"/>
    </xf>
    <xf borderId="22" fillId="0" fontId="10" numFmtId="0" xfId="0" applyAlignment="1" applyBorder="1" applyFont="1">
      <alignment horizontal="left" shrinkToFit="0" vertical="top" wrapText="1"/>
    </xf>
    <xf borderId="23" fillId="3" fontId="12" numFmtId="0" xfId="0" applyAlignment="1" applyBorder="1" applyFont="1">
      <alignment horizontal="left" vertical="center"/>
    </xf>
    <xf borderId="22" fillId="0" fontId="11" numFmtId="0" xfId="0" applyAlignment="1" applyBorder="1" applyFont="1">
      <alignment horizontal="left" shrinkToFit="0" vertical="top" wrapText="1"/>
    </xf>
    <xf borderId="24" fillId="0" fontId="2" numFmtId="0" xfId="0" applyBorder="1" applyFont="1"/>
    <xf borderId="25" fillId="0" fontId="2" numFmtId="0" xfId="0" applyBorder="1" applyFont="1"/>
    <xf borderId="26" fillId="3" fontId="14" numFmtId="0" xfId="0" applyAlignment="1" applyBorder="1" applyFont="1">
      <alignment horizontal="right" vertical="center"/>
    </xf>
    <xf borderId="27" fillId="3" fontId="13" numFmtId="2" xfId="0" applyAlignment="1" applyBorder="1" applyFont="1" applyNumberFormat="1">
      <alignment horizontal="left" vertical="center"/>
    </xf>
    <xf borderId="11" fillId="0" fontId="4" numFmtId="1" xfId="0" applyAlignment="1" applyBorder="1" applyFont="1" applyNumberFormat="1">
      <alignment horizontal="center" shrinkToFit="0" textRotation="90" vertical="center" wrapText="1"/>
    </xf>
    <xf borderId="28" fillId="0" fontId="2" numFmtId="0" xfId="0" applyBorder="1" applyFont="1"/>
    <xf borderId="11" fillId="0" fontId="1" numFmtId="1" xfId="0" applyAlignment="1" applyBorder="1" applyFont="1" applyNumberFormat="1">
      <alignment horizontal="center" shrinkToFit="0" textRotation="90" vertical="center" wrapText="1"/>
    </xf>
    <xf borderId="29" fillId="7" fontId="14" numFmtId="0" xfId="0" applyAlignment="1" applyBorder="1" applyFill="1" applyFont="1">
      <alignment horizontal="center" shrinkToFit="0" vertical="center" wrapText="1"/>
    </xf>
    <xf borderId="30" fillId="0" fontId="2" numFmtId="0" xfId="0" applyBorder="1" applyFont="1"/>
    <xf borderId="31" fillId="0" fontId="2" numFmtId="0" xfId="0" applyBorder="1" applyFont="1"/>
    <xf borderId="32" fillId="7" fontId="14" numFmtId="0" xfId="0" applyAlignment="1" applyBorder="1" applyFont="1">
      <alignment horizontal="center" shrinkToFit="0" textRotation="90" vertical="center" wrapText="1"/>
    </xf>
    <xf borderId="33" fillId="7" fontId="14" numFmtId="0" xfId="0" applyAlignment="1" applyBorder="1" applyFont="1">
      <alignment horizontal="center" shrinkToFit="0" textRotation="90" vertical="center" wrapText="1"/>
    </xf>
    <xf borderId="15" fillId="7" fontId="14" numFmtId="0" xfId="0" applyAlignment="1" applyBorder="1" applyFont="1">
      <alignment horizontal="center" vertical="center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0" fillId="0" fontId="8" numFmtId="9" xfId="0" applyFont="1" applyNumberFormat="1"/>
    <xf borderId="20" fillId="7" fontId="1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left" shrinkToFit="0" vertical="top" wrapText="1"/>
    </xf>
    <xf borderId="23" fillId="3" fontId="15" numFmtId="0" xfId="0" applyAlignment="1" applyBorder="1" applyFont="1">
      <alignment horizontal="left" shrinkToFit="0" vertical="center" wrapText="1"/>
    </xf>
    <xf borderId="39" fillId="0" fontId="15" numFmtId="0" xfId="0" applyAlignment="1" applyBorder="1" applyFont="1">
      <alignment horizontal="center" shrinkToFit="0" vertical="center" wrapText="1"/>
    </xf>
    <xf borderId="40" fillId="3" fontId="15" numFmtId="0" xfId="0" applyAlignment="1" applyBorder="1" applyFont="1">
      <alignment horizontal="left" shrinkToFit="0" vertical="center" wrapText="1"/>
    </xf>
    <xf borderId="39" fillId="3" fontId="15" numFmtId="9" xfId="0" applyAlignment="1" applyBorder="1" applyFont="1" applyNumberFormat="1">
      <alignment horizontal="center" shrinkToFit="0" vertical="center" wrapText="1"/>
    </xf>
    <xf borderId="39" fillId="3" fontId="15" numFmtId="0" xfId="0" applyAlignment="1" applyBorder="1" applyFont="1">
      <alignment horizontal="center" shrinkToFit="0" vertical="center" wrapText="1"/>
    </xf>
    <xf borderId="40" fillId="0" fontId="14" numFmtId="0" xfId="0" applyAlignment="1" applyBorder="1" applyFont="1">
      <alignment horizontal="center" shrinkToFit="0" vertical="center" wrapText="1"/>
    </xf>
    <xf borderId="41" fillId="3" fontId="13" numFmtId="0" xfId="0" applyAlignment="1" applyBorder="1" applyFont="1">
      <alignment horizontal="left" shrinkToFit="0" vertical="center" wrapText="1"/>
    </xf>
    <xf borderId="42" fillId="0" fontId="2" numFmtId="0" xfId="0" applyBorder="1" applyFont="1"/>
    <xf borderId="43" fillId="0" fontId="2" numFmtId="0" xfId="0" applyBorder="1" applyFont="1"/>
    <xf borderId="44" fillId="0" fontId="15" numFmtId="0" xfId="0" applyAlignment="1" applyBorder="1" applyFont="1">
      <alignment horizontal="left" shrinkToFit="0" vertical="center" wrapText="1"/>
    </xf>
    <xf borderId="45" fillId="0" fontId="2" numFmtId="0" xfId="0" applyBorder="1" applyFont="1"/>
    <xf borderId="46" fillId="0" fontId="2" numFmtId="0" xfId="0" applyBorder="1" applyFont="1"/>
    <xf borderId="47" fillId="3" fontId="13" numFmtId="0" xfId="0" applyAlignment="1" applyBorder="1" applyFont="1">
      <alignment horizontal="left" vertical="center"/>
    </xf>
    <xf borderId="48" fillId="0" fontId="2" numFmtId="0" xfId="0" applyBorder="1" applyFont="1"/>
    <xf borderId="49" fillId="0" fontId="2" numFmtId="0" xfId="0" applyBorder="1" applyFont="1"/>
    <xf borderId="0" fillId="0" fontId="12" numFmtId="0" xfId="0" applyAlignment="1" applyFont="1">
      <alignment horizontal="right" vertical="center"/>
    </xf>
    <xf borderId="0" fillId="0" fontId="12" numFmtId="0" xfId="0" applyAlignment="1" applyFont="1">
      <alignment horizontal="center" vertical="center"/>
    </xf>
    <xf borderId="12" fillId="7" fontId="13" numFmtId="0" xfId="0" applyAlignment="1" applyBorder="1" applyFont="1">
      <alignment horizontal="center" vertical="center"/>
    </xf>
    <xf borderId="0" fillId="0" fontId="12" numFmtId="9" xfId="0" applyAlignment="1" applyFont="1" applyNumberFormat="1">
      <alignment horizontal="center" vertical="center"/>
    </xf>
    <xf borderId="17" fillId="7" fontId="13" numFmtId="0" xfId="0" applyAlignment="1" applyBorder="1" applyFont="1">
      <alignment horizontal="center" vertical="center"/>
    </xf>
    <xf borderId="22" fillId="7" fontId="13" numFmtId="0" xfId="0" applyAlignment="1" applyBorder="1" applyFont="1">
      <alignment horizontal="center" vertical="center"/>
    </xf>
    <xf borderId="50" fillId="8" fontId="16" numFmtId="0" xfId="0" applyAlignment="1" applyBorder="1" applyFill="1" applyFont="1">
      <alignment horizontal="center"/>
    </xf>
    <xf borderId="51" fillId="7" fontId="13" numFmtId="0" xfId="0" applyAlignment="1" applyBorder="1" applyFont="1">
      <alignment horizontal="center" vertical="center"/>
    </xf>
    <xf borderId="52" fillId="0" fontId="2" numFmtId="0" xfId="0" applyBorder="1" applyFont="1"/>
    <xf borderId="17" fillId="0" fontId="12" numFmtId="0" xfId="0" applyAlignment="1" applyBorder="1" applyFont="1">
      <alignment horizontal="left" vertical="center"/>
    </xf>
    <xf borderId="53" fillId="0" fontId="2" numFmtId="0" xfId="0" applyBorder="1" applyFont="1"/>
    <xf borderId="0" fillId="0" fontId="17" numFmtId="0" xfId="0" applyFont="1"/>
    <xf borderId="22" fillId="0" fontId="12" numFmtId="164" xfId="0" applyAlignment="1" applyBorder="1" applyFont="1" applyNumberFormat="1">
      <alignment vertical="center"/>
    </xf>
    <xf borderId="0" fillId="0" fontId="18" numFmtId="0" xfId="0" applyFont="1"/>
    <xf borderId="51" fillId="3" fontId="14" numFmtId="164" xfId="0" applyAlignment="1" applyBorder="1" applyFont="1" applyNumberFormat="1">
      <alignment vertical="center"/>
    </xf>
    <xf borderId="22" fillId="0" fontId="12" numFmtId="1" xfId="0" applyAlignment="1" applyBorder="1" applyFont="1" applyNumberFormat="1">
      <alignment horizontal="center" vertical="center"/>
    </xf>
    <xf borderId="54" fillId="3" fontId="13" numFmtId="0" xfId="0" applyAlignment="1" applyBorder="1" applyFont="1">
      <alignment horizontal="left" vertical="center"/>
    </xf>
    <xf borderId="51" fillId="3" fontId="14" numFmtId="1" xfId="0" applyAlignment="1" applyBorder="1" applyFont="1" applyNumberFormat="1">
      <alignment horizontal="center" vertical="center"/>
    </xf>
    <xf borderId="55" fillId="0" fontId="2" numFmtId="0" xfId="0" applyBorder="1" applyFont="1"/>
    <xf borderId="56" fillId="0" fontId="2" numFmtId="0" xfId="0" applyBorder="1" applyFont="1"/>
    <xf borderId="17" fillId="9" fontId="14" numFmtId="0" xfId="0" applyAlignment="1" applyBorder="1" applyFill="1" applyFont="1">
      <alignment horizontal="left" vertical="center"/>
    </xf>
    <xf borderId="22" fillId="3" fontId="12" numFmtId="164" xfId="0" applyAlignment="1" applyBorder="1" applyFont="1" applyNumberFormat="1">
      <alignment horizontal="right" vertical="center"/>
    </xf>
    <xf borderId="22" fillId="3" fontId="12" numFmtId="1" xfId="0" applyAlignment="1" applyBorder="1" applyFont="1" applyNumberFormat="1">
      <alignment horizontal="center" vertical="center"/>
    </xf>
    <xf borderId="51" fillId="3" fontId="12" numFmtId="164" xfId="0" applyAlignment="1" applyBorder="1" applyFont="1" applyNumberFormat="1">
      <alignment horizontal="right" vertical="center"/>
    </xf>
    <xf borderId="57" fillId="3" fontId="13" numFmtId="0" xfId="0" applyAlignment="1" applyBorder="1" applyFont="1">
      <alignment horizontal="center" textRotation="90" vertical="center"/>
    </xf>
    <xf borderId="51" fillId="3" fontId="12" numFmtId="1" xfId="0" applyAlignment="1" applyBorder="1" applyFont="1" applyNumberFormat="1">
      <alignment horizontal="center" vertical="center"/>
    </xf>
    <xf borderId="22" fillId="0" fontId="11" numFmtId="0" xfId="0" applyAlignment="1" applyBorder="1" applyFont="1">
      <alignment shrinkToFit="0" vertical="center" wrapText="1"/>
    </xf>
    <xf borderId="22" fillId="0" fontId="12" numFmtId="0" xfId="0" applyAlignment="1" applyBorder="1" applyFont="1">
      <alignment vertical="center"/>
    </xf>
    <xf borderId="22" fillId="0" fontId="11" numFmtId="0" xfId="0" applyAlignment="1" applyBorder="1" applyFont="1">
      <alignment horizontal="left" shrinkToFit="0" vertical="center" wrapText="1"/>
    </xf>
    <xf borderId="22" fillId="0" fontId="12" numFmtId="0" xfId="0" applyAlignment="1" applyBorder="1" applyFont="1">
      <alignment horizontal="center" vertical="center"/>
    </xf>
    <xf borderId="51" fillId="3" fontId="12" numFmtId="0" xfId="0" applyAlignment="1" applyBorder="1" applyFont="1">
      <alignment vertical="center"/>
    </xf>
    <xf borderId="51" fillId="3" fontId="12" numFmtId="0" xfId="0" applyAlignment="1" applyBorder="1" applyFont="1">
      <alignment horizontal="center" vertical="center"/>
    </xf>
    <xf borderId="58" fillId="0" fontId="2" numFmtId="0" xfId="0" applyBorder="1" applyFont="1"/>
    <xf borderId="22" fillId="0" fontId="15" numFmtId="0" xfId="0" applyAlignment="1" applyBorder="1" applyFont="1">
      <alignment horizontal="left" shrinkToFit="0" vertical="top" wrapText="1"/>
    </xf>
    <xf borderId="22" fillId="0" fontId="15" numFmtId="0" xfId="0" applyAlignment="1" applyBorder="1" applyFont="1">
      <alignment shrinkToFit="0" vertical="center" wrapText="1"/>
    </xf>
    <xf borderId="59" fillId="0" fontId="2" numFmtId="0" xfId="0" applyBorder="1" applyFont="1"/>
    <xf borderId="39" fillId="0" fontId="15" numFmtId="0" xfId="0" applyAlignment="1" applyBorder="1" applyFont="1">
      <alignment horizontal="left" shrinkToFit="0" vertical="top" wrapText="1"/>
    </xf>
    <xf borderId="39" fillId="0" fontId="12" numFmtId="0" xfId="0" applyAlignment="1" applyBorder="1" applyFont="1">
      <alignment vertical="center"/>
    </xf>
    <xf borderId="60" fillId="3" fontId="12" numFmtId="0" xfId="0" applyAlignment="1" applyBorder="1" applyFont="1">
      <alignment vertical="center"/>
    </xf>
    <xf borderId="29" fillId="3" fontId="13" numFmtId="0" xfId="0" applyAlignment="1" applyBorder="1" applyFont="1">
      <alignment horizontal="center" shrinkToFit="0" vertical="center" wrapText="1"/>
    </xf>
    <xf borderId="22" fillId="0" fontId="12" numFmtId="9" xfId="0" applyAlignment="1" applyBorder="1" applyFont="1" applyNumberFormat="1">
      <alignment vertical="center"/>
    </xf>
    <xf borderId="61" fillId="3" fontId="13" numFmtId="9" xfId="0" applyAlignment="1" applyBorder="1" applyFont="1" applyNumberFormat="1">
      <alignment horizontal="center" shrinkToFit="0" vertical="center" wrapText="1"/>
    </xf>
    <xf borderId="62" fillId="0" fontId="2" numFmtId="0" xfId="0" applyBorder="1" applyFont="1"/>
    <xf borderId="63" fillId="0" fontId="2" numFmtId="0" xfId="0" applyBorder="1" applyFont="1"/>
    <xf borderId="51" fillId="3" fontId="13" numFmtId="164" xfId="0" applyAlignment="1" applyBorder="1" applyFont="1" applyNumberFormat="1">
      <alignment vertical="center"/>
    </xf>
    <xf borderId="44" fillId="0" fontId="2" numFmtId="0" xfId="0" applyBorder="1" applyFont="1"/>
    <xf borderId="64" fillId="0" fontId="2" numFmtId="0" xfId="0" applyBorder="1" applyFont="1"/>
    <xf borderId="65" fillId="4" fontId="13" numFmtId="0" xfId="0" applyAlignment="1" applyBorder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3" numFmtId="0" xfId="0" applyAlignment="1" applyBorder="1" applyFont="1">
      <alignment horizontal="center" vertical="center"/>
    </xf>
    <xf borderId="65" fillId="6" fontId="13" numFmtId="0" xfId="0" applyAlignment="1" applyBorder="1" applyFont="1">
      <alignment horizontal="center" vertical="center"/>
    </xf>
    <xf borderId="68" fillId="0" fontId="2" numFmtId="0" xfId="0" applyBorder="1" applyFont="1"/>
    <xf borderId="69" fillId="3" fontId="13" numFmtId="0" xfId="0" applyAlignment="1" applyBorder="1" applyFont="1">
      <alignment horizontal="center" vertical="center"/>
    </xf>
    <xf borderId="41" fillId="3" fontId="12" numFmtId="0" xfId="0" applyAlignment="1" applyBorder="1" applyFont="1">
      <alignment horizontal="center" vertical="center"/>
    </xf>
    <xf borderId="12" fillId="3" fontId="19" numFmtId="0" xfId="0" applyAlignment="1" applyBorder="1" applyFont="1">
      <alignment horizontal="left" vertical="center"/>
    </xf>
    <xf borderId="15" fillId="3" fontId="20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left" readingOrder="0" shrinkToFit="0" vertical="top" wrapText="1"/>
    </xf>
    <xf borderId="20" fillId="0" fontId="15" numFmtId="17" xfId="0" applyAlignment="1" applyBorder="1" applyFont="1" applyNumberFormat="1">
      <alignment horizontal="center" shrinkToFit="0" vertical="center" wrapText="1"/>
    </xf>
    <xf borderId="22" fillId="0" fontId="15" numFmtId="0" xfId="0" applyAlignment="1" applyBorder="1" applyFont="1">
      <alignment horizontal="left" shrinkToFit="0" vertical="center" wrapText="1"/>
    </xf>
    <xf borderId="39" fillId="0" fontId="15" numFmtId="0" xfId="0" applyAlignment="1" applyBorder="1" applyFont="1">
      <alignment horizontal="left" shrinkToFit="0" vertical="center" wrapText="1"/>
    </xf>
    <xf borderId="61" fillId="3" fontId="13" numFmtId="9" xfId="0" applyAlignment="1" applyBorder="1" applyFont="1" applyNumberFormat="1">
      <alignment horizontal="center" vertical="center"/>
    </xf>
    <xf borderId="20" fillId="0" fontId="15" numFmtId="17" xfId="0" applyAlignment="1" applyBorder="1" applyFont="1" applyNumberFormat="1">
      <alignment horizontal="center" shrinkToFit="0" vertical="top" wrapText="1"/>
    </xf>
    <xf borderId="61" fillId="3" fontId="12" numFmtId="0" xfId="0" applyAlignment="1" applyBorder="1" applyFont="1">
      <alignment horizontal="center" vertical="center"/>
    </xf>
    <xf borderId="23" fillId="0" fontId="15" numFmtId="0" xfId="0" applyAlignment="1" applyBorder="1" applyFont="1">
      <alignment horizontal="left" readingOrder="0" shrinkToFit="0" vertical="top" wrapText="1"/>
    </xf>
    <xf borderId="40" fillId="0" fontId="15" numFmtId="0" xfId="0" applyAlignment="1" applyBorder="1" applyFont="1">
      <alignment horizontal="left" shrinkToFit="0" vertical="top" wrapText="1"/>
    </xf>
    <xf borderId="70" fillId="8" fontId="12" numFmtId="0" xfId="0" applyAlignment="1" applyBorder="1" applyFont="1">
      <alignment horizontal="center" vertical="center"/>
    </xf>
    <xf borderId="71" fillId="0" fontId="2" numFmtId="0" xfId="0" applyBorder="1" applyFont="1"/>
    <xf borderId="72" fillId="0" fontId="15" numFmtId="0" xfId="0" applyAlignment="1" applyBorder="1" applyFont="1">
      <alignment horizontal="left" readingOrder="0" shrinkToFit="0" vertical="top" wrapText="1"/>
    </xf>
    <xf borderId="73" fillId="0" fontId="2" numFmtId="0" xfId="0" applyBorder="1" applyFont="1"/>
    <xf borderId="74" fillId="0" fontId="2" numFmtId="0" xfId="0" applyBorder="1" applyFont="1"/>
    <xf borderId="22" fillId="0" fontId="13" numFmtId="164" xfId="0" applyAlignment="1" applyBorder="1" applyFont="1" applyNumberFormat="1">
      <alignment vertical="center"/>
    </xf>
    <xf borderId="22" fillId="0" fontId="13" numFmtId="1" xfId="0" applyAlignment="1" applyBorder="1" applyFont="1" applyNumberFormat="1">
      <alignment vertical="center"/>
    </xf>
    <xf borderId="22" fillId="0" fontId="15" numFmtId="0" xfId="0" applyAlignment="1" applyBorder="1" applyFont="1">
      <alignment horizontal="center" shrinkToFit="0" vertical="center" wrapText="1"/>
    </xf>
    <xf borderId="22" fillId="0" fontId="13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val>
            <c:numRef>
              <c:f>'01'!$C$15:$N$15</c:f>
              <c:numCache/>
            </c:numRef>
          </c:val>
          <c:smooth val="0"/>
        </c:ser>
        <c:axId val="671629078"/>
        <c:axId val="1241577160"/>
      </c:lineChart>
      <c:catAx>
        <c:axId val="6716290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41577160"/>
      </c:catAx>
      <c:valAx>
        <c:axId val="12415771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7162907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000715682"/>
        <c:axId val="1050139245"/>
      </c:lineChart>
      <c:catAx>
        <c:axId val="10007156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50139245"/>
      </c:catAx>
      <c:valAx>
        <c:axId val="10501392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0071568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'03'!$C$15:$N$15</c:f>
              <c:numCache/>
            </c:numRef>
          </c:val>
          <c:smooth val="0"/>
        </c:ser>
        <c:axId val="1370403876"/>
        <c:axId val="1031734826"/>
      </c:lineChart>
      <c:catAx>
        <c:axId val="13704038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31734826"/>
      </c:catAx>
      <c:valAx>
        <c:axId val="10317348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7040387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'04'!$C$15:$N$15</c:f>
              <c:numCache/>
            </c:numRef>
          </c:val>
          <c:smooth val="0"/>
        </c:ser>
        <c:axId val="336036387"/>
        <c:axId val="551013139"/>
      </c:lineChart>
      <c:catAx>
        <c:axId val="3360363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51013139"/>
      </c:catAx>
      <c:valAx>
        <c:axId val="5510131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3603638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04daba49-04f7-4ed8-acf5-965c34f52835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2" dT="2026-07-21T15:02:30.00" personId="{04daba49-04f7-4ed8-acf5-965c34f52835}" id="{641cdc5b-6517-49dc-835a-219c95ea41bc}" done="0">
    <x18tc:text xml:space="preserve">Recomendable dejar como línea base el resultado final del indicador en el año inmediatamente anterior</x18tc:text>
  </x18tc:threadedComment>
  <x18tc:threadedComment ref="K2" dT="2026-07-21T15:02:30.00" personId="{04daba49-04f7-4ed8-acf5-965c34f52835}" id="{28cea971-618e-484e-ab11-e89a8ce0f7a7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13" width="4.29"/>
    <col customWidth="1" min="14" max="14" width="3.71"/>
    <col customWidth="1" min="15" max="15" width="4.14"/>
    <col customWidth="1" min="16" max="17" width="3.71"/>
    <col customWidth="1" min="18" max="18" width="3.57"/>
    <col customWidth="1" min="19" max="24" width="4.29"/>
    <col customWidth="1" min="25" max="25" width="10.71"/>
    <col customWidth="1" hidden="1" min="26" max="26" width="10.71"/>
    <col customWidth="1" min="27" max="27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  <c r="AA3" s="20"/>
    </row>
    <row r="4" ht="59.25" customHeight="1">
      <c r="A4" s="21" t="s">
        <v>27</v>
      </c>
      <c r="B4" s="22" t="s">
        <v>28</v>
      </c>
      <c r="C4" s="23" t="s">
        <v>29</v>
      </c>
      <c r="D4" s="24" t="s">
        <v>30</v>
      </c>
      <c r="E4" s="25" t="s">
        <v>32</v>
      </c>
      <c r="F4" s="25" t="s">
        <v>33</v>
      </c>
      <c r="G4" s="29" t="s">
        <v>34</v>
      </c>
      <c r="H4" s="29" t="s">
        <v>35</v>
      </c>
      <c r="I4" s="29" t="s">
        <v>36</v>
      </c>
      <c r="J4" s="31">
        <v>0.75</v>
      </c>
      <c r="K4" s="31">
        <v>0.75</v>
      </c>
      <c r="L4" s="34">
        <f>'01'!$O$15</f>
        <v>0.8571428571</v>
      </c>
      <c r="M4" s="34">
        <f>'01'!$C$15</f>
        <v>0.8333333333</v>
      </c>
      <c r="N4" s="34">
        <f>'01'!$D$15</f>
        <v>0.8571428571</v>
      </c>
      <c r="O4" s="34">
        <f>'01'!$E$15</f>
        <v>0.7142857143</v>
      </c>
      <c r="P4" s="34">
        <f>'01'!$F$15</f>
        <v>0.75</v>
      </c>
      <c r="Q4" s="34">
        <f>'01'!$G$15</f>
        <v>1</v>
      </c>
      <c r="R4" s="34">
        <f>'01'!$H$15</f>
        <v>1</v>
      </c>
      <c r="S4" s="34">
        <f>'01'!$I$15</f>
        <v>0.6666666667</v>
      </c>
      <c r="T4" s="34">
        <f>'01'!$J$15</f>
        <v>1</v>
      </c>
      <c r="U4" s="34">
        <f>'01'!$K$15</f>
        <v>1</v>
      </c>
      <c r="V4" s="34">
        <f>'01'!$L$15</f>
        <v>1</v>
      </c>
      <c r="W4" s="34">
        <f>'01'!$M$15</f>
        <v>0.8</v>
      </c>
      <c r="X4" s="34">
        <f>'01'!$N$15</f>
        <v>1</v>
      </c>
      <c r="Y4" s="20"/>
      <c r="Z4" s="20"/>
      <c r="AA4" s="20"/>
    </row>
    <row r="5" ht="61.5" customHeight="1">
      <c r="A5" s="21" t="s">
        <v>38</v>
      </c>
      <c r="B5" s="41" t="s">
        <v>39</v>
      </c>
      <c r="C5" s="23" t="s">
        <v>41</v>
      </c>
      <c r="D5" s="43" t="s">
        <v>42</v>
      </c>
      <c r="E5" s="25" t="s">
        <v>43</v>
      </c>
      <c r="F5" s="25" t="s">
        <v>45</v>
      </c>
      <c r="G5" s="29" t="s">
        <v>46</v>
      </c>
      <c r="H5" s="29" t="s">
        <v>47</v>
      </c>
      <c r="I5" s="29" t="s">
        <v>48</v>
      </c>
      <c r="J5" s="48">
        <v>1.0</v>
      </c>
      <c r="K5" s="48">
        <v>2.0</v>
      </c>
      <c r="L5" s="50">
        <f>'02'!$O$15</f>
        <v>5</v>
      </c>
      <c r="M5" s="50">
        <f>'02'!$C$15</f>
        <v>1</v>
      </c>
      <c r="N5" s="50" t="str">
        <f>'02'!$D$15</f>
        <v>-</v>
      </c>
      <c r="O5" s="50" t="str">
        <f>'02'!$E$15</f>
        <v>-</v>
      </c>
      <c r="P5" s="50">
        <f>'02'!$F$15</f>
        <v>1</v>
      </c>
      <c r="Q5" s="50" t="str">
        <f>'02'!$G$15</f>
        <v>-</v>
      </c>
      <c r="R5" s="50" t="str">
        <f>'02'!$H$15</f>
        <v>-</v>
      </c>
      <c r="S5" s="50">
        <f>'02'!$I$15</f>
        <v>1</v>
      </c>
      <c r="T5" s="50" t="str">
        <f>'02'!$J$15</f>
        <v>-</v>
      </c>
      <c r="U5" s="50" t="str">
        <f>'02'!$K$15</f>
        <v>-</v>
      </c>
      <c r="V5" s="50">
        <f>'02'!$L$15</f>
        <v>1</v>
      </c>
      <c r="W5" s="50" t="str">
        <f>'02'!$M$15</f>
        <v>-</v>
      </c>
      <c r="X5" s="50">
        <f>'02'!$N$15</f>
        <v>1</v>
      </c>
      <c r="Y5" s="62"/>
      <c r="Z5" s="20"/>
      <c r="AA5" s="62"/>
    </row>
    <row r="6" ht="52.5" customHeight="1">
      <c r="A6" s="21" t="s">
        <v>57</v>
      </c>
      <c r="B6" s="64" t="s">
        <v>59</v>
      </c>
      <c r="C6" s="23" t="s">
        <v>60</v>
      </c>
      <c r="D6" s="43" t="s">
        <v>61</v>
      </c>
      <c r="E6" s="25" t="s">
        <v>62</v>
      </c>
      <c r="F6" s="25" t="s">
        <v>45</v>
      </c>
      <c r="G6" s="29" t="s">
        <v>63</v>
      </c>
      <c r="H6" s="29" t="s">
        <v>64</v>
      </c>
      <c r="I6" s="29" t="s">
        <v>65</v>
      </c>
      <c r="J6" s="31">
        <v>1.0</v>
      </c>
      <c r="K6" s="31">
        <v>1.0</v>
      </c>
      <c r="L6" s="34">
        <f>'03'!$O$15</f>
        <v>0.8333333333</v>
      </c>
      <c r="M6" s="34">
        <f>'03'!$C$15</f>
        <v>0.8333333333</v>
      </c>
      <c r="N6" s="34">
        <f>'03'!$D$15</f>
        <v>0.8333333333</v>
      </c>
      <c r="O6" s="34">
        <f>'03'!$E$15</f>
        <v>0.8181818182</v>
      </c>
      <c r="P6" s="34">
        <f>'03'!$F$15</f>
        <v>0.9375</v>
      </c>
      <c r="Q6" s="34">
        <f>'03'!$G$15</f>
        <v>0.85</v>
      </c>
      <c r="R6" s="34">
        <f>'03'!$H$15</f>
        <v>0.8260869565</v>
      </c>
      <c r="S6" s="34">
        <f>'03'!$I$15</f>
        <v>0.9090909091</v>
      </c>
      <c r="T6" s="34">
        <f>'03'!$J$15</f>
        <v>0.96</v>
      </c>
      <c r="U6" s="34">
        <f>'03'!$K$15</f>
        <v>0.8636363636</v>
      </c>
      <c r="V6" s="34">
        <f>'03'!$L$15</f>
        <v>0.85</v>
      </c>
      <c r="W6" s="34">
        <f>'03'!$M$15</f>
        <v>0.875</v>
      </c>
      <c r="X6" s="34">
        <f>'03'!$N$15</f>
        <v>0.8571428571</v>
      </c>
      <c r="Y6" s="62"/>
      <c r="Z6" s="20"/>
      <c r="AA6" s="62"/>
    </row>
    <row r="7" ht="52.5" customHeight="1">
      <c r="A7" s="21" t="s">
        <v>70</v>
      </c>
      <c r="B7" s="22" t="s">
        <v>71</v>
      </c>
      <c r="C7" s="23" t="s">
        <v>72</v>
      </c>
      <c r="D7" s="24" t="s">
        <v>73</v>
      </c>
      <c r="E7" s="25" t="s">
        <v>32</v>
      </c>
      <c r="F7" s="25" t="s">
        <v>33</v>
      </c>
      <c r="G7" s="29" t="s">
        <v>74</v>
      </c>
      <c r="H7" s="29" t="s">
        <v>75</v>
      </c>
      <c r="I7" s="29" t="s">
        <v>76</v>
      </c>
      <c r="J7" s="31">
        <v>0.8</v>
      </c>
      <c r="K7" s="31">
        <v>0.87</v>
      </c>
      <c r="L7" s="34">
        <f>'04'!$O$15</f>
        <v>0.8789808917</v>
      </c>
      <c r="M7" s="34">
        <f>'04'!$C$15</f>
        <v>1</v>
      </c>
      <c r="N7" s="34">
        <f>'04'!$D$15</f>
        <v>1</v>
      </c>
      <c r="O7" s="34">
        <f>'04'!$E$15</f>
        <v>0.9230769231</v>
      </c>
      <c r="P7" s="34">
        <f>'04'!$F$15</f>
        <v>0.7333333333</v>
      </c>
      <c r="Q7" s="34">
        <f>'04'!$G$15</f>
        <v>0.75</v>
      </c>
      <c r="R7" s="34">
        <f>'04'!$H$15</f>
        <v>0.8</v>
      </c>
      <c r="S7" s="34">
        <f>'04'!$I$15</f>
        <v>0.9411764706</v>
      </c>
      <c r="T7" s="34">
        <f>'04'!$J$15</f>
        <v>0.7142857143</v>
      </c>
      <c r="U7" s="34">
        <f>'04'!$K$15</f>
        <v>0.8666666667</v>
      </c>
      <c r="V7" s="34">
        <f>'04'!$L$15</f>
        <v>0.8333333333</v>
      </c>
      <c r="W7" s="34">
        <f>'04'!$M$15</f>
        <v>1</v>
      </c>
      <c r="X7" s="34">
        <f>'04'!$N$15</f>
        <v>0.9090909091</v>
      </c>
      <c r="Y7" s="20"/>
      <c r="Z7" s="20"/>
      <c r="AA7" s="20"/>
    </row>
    <row r="8" ht="6.75" customHeight="1">
      <c r="A8" s="86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90"/>
    </row>
    <row r="10">
      <c r="Z10" s="91" t="s">
        <v>81</v>
      </c>
    </row>
    <row r="11">
      <c r="Z11" s="91" t="s">
        <v>82</v>
      </c>
    </row>
    <row r="12">
      <c r="Z12" s="91" t="s">
        <v>83</v>
      </c>
    </row>
    <row r="13">
      <c r="Z13" s="91" t="s">
        <v>1</v>
      </c>
    </row>
    <row r="14">
      <c r="Z14" s="91" t="s">
        <v>84</v>
      </c>
    </row>
    <row r="15">
      <c r="Z15" s="91" t="s">
        <v>85</v>
      </c>
    </row>
    <row r="16">
      <c r="Z16" s="91" t="s">
        <v>86</v>
      </c>
    </row>
    <row r="17">
      <c r="Z17" s="91" t="s">
        <v>87</v>
      </c>
    </row>
    <row r="18">
      <c r="Z18" s="91" t="s">
        <v>88</v>
      </c>
    </row>
    <row r="19">
      <c r="Z19" s="91" t="s">
        <v>89</v>
      </c>
    </row>
    <row r="20">
      <c r="Z20" s="91" t="s">
        <v>90</v>
      </c>
    </row>
    <row r="21" ht="15.75" customHeight="1">
      <c r="Z21" s="91" t="s">
        <v>91</v>
      </c>
    </row>
    <row r="22" ht="15.75" customHeight="1">
      <c r="Z22" s="91" t="s">
        <v>92</v>
      </c>
    </row>
    <row r="23" ht="15.75" customHeight="1"/>
    <row r="24" ht="15.75" customHeight="1">
      <c r="Z24" s="91" t="s">
        <v>45</v>
      </c>
    </row>
    <row r="25" ht="15.75" customHeight="1">
      <c r="Z25" s="91" t="s">
        <v>33</v>
      </c>
    </row>
    <row r="26" ht="15.75" customHeight="1">
      <c r="Z26" s="91" t="s">
        <v>93</v>
      </c>
    </row>
    <row r="27" ht="15.75" customHeight="1"/>
    <row r="28" ht="15.75" customHeight="1">
      <c r="Z28" s="93" t="s">
        <v>32</v>
      </c>
    </row>
    <row r="29" ht="15.75" customHeight="1">
      <c r="Z29" s="93" t="s">
        <v>62</v>
      </c>
    </row>
    <row r="30" ht="15.75" customHeight="1">
      <c r="Z30" s="93" t="s">
        <v>94</v>
      </c>
    </row>
    <row r="31" ht="15.75" customHeight="1">
      <c r="Z31" s="93" t="s">
        <v>95</v>
      </c>
    </row>
    <row r="32" ht="15.75" customHeight="1">
      <c r="Z32" s="93" t="s">
        <v>43</v>
      </c>
    </row>
    <row r="33" ht="15.75" customHeight="1">
      <c r="Z33" s="93" t="s">
        <v>96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8:X8"/>
  </mergeCells>
  <conditionalFormatting sqref="L4:X4">
    <cfRule type="cellIs" dxfId="0" priority="1" operator="between">
      <formula>0.66</formula>
      <formula>10000000</formula>
    </cfRule>
  </conditionalFormatting>
  <conditionalFormatting sqref="L4:X4">
    <cfRule type="cellIs" dxfId="1" priority="2" operator="between">
      <formula>0.51</formula>
      <formula>0.659</formula>
    </cfRule>
  </conditionalFormatting>
  <conditionalFormatting sqref="L4:X4">
    <cfRule type="cellIs" dxfId="2" priority="3" operator="between">
      <formula>0</formula>
      <formula>0.509</formula>
    </cfRule>
  </conditionalFormatting>
  <conditionalFormatting sqref="L5:X5">
    <cfRule type="cellIs" dxfId="0" priority="4" operator="between">
      <formula>2.1</formula>
      <formula>100</formula>
    </cfRule>
  </conditionalFormatting>
  <conditionalFormatting sqref="L5:X5">
    <cfRule type="cellIs" dxfId="1" priority="5" operator="between">
      <formula>1</formula>
      <formula>2</formula>
    </cfRule>
  </conditionalFormatting>
  <conditionalFormatting sqref="L5:X5">
    <cfRule type="cellIs" dxfId="2" priority="6" operator="between">
      <formula>0</formula>
      <formula>0.9</formula>
    </cfRule>
  </conditionalFormatting>
  <conditionalFormatting sqref="L6:X6">
    <cfRule type="cellIs" dxfId="0" priority="7" operator="between">
      <formula>0.801</formula>
      <formula>100000</formula>
    </cfRule>
  </conditionalFormatting>
  <conditionalFormatting sqref="L6:X6">
    <cfRule type="cellIs" dxfId="1" priority="8" operator="between">
      <formula>0.6</formula>
      <formula>0.8</formula>
    </cfRule>
  </conditionalFormatting>
  <conditionalFormatting sqref="L6:X6">
    <cfRule type="cellIs" dxfId="2" priority="9" operator="between">
      <formula>0</formula>
      <formula>0.599</formula>
    </cfRule>
  </conditionalFormatting>
  <conditionalFormatting sqref="L7:X7">
    <cfRule type="cellIs" dxfId="0" priority="10" operator="between">
      <formula>0.76</formula>
      <formula>10000000</formula>
    </cfRule>
  </conditionalFormatting>
  <conditionalFormatting sqref="L7:X7">
    <cfRule type="cellIs" dxfId="1" priority="11" operator="between">
      <formula>0.6</formula>
      <formula>0.759</formula>
    </cfRule>
  </conditionalFormatting>
  <conditionalFormatting sqref="L7:X7">
    <cfRule type="cellIs" dxfId="2" priority="12" operator="between">
      <formula>0</formula>
      <formula>0.599</formula>
    </cfRule>
  </conditionalFormatting>
  <dataValidations>
    <dataValidation type="list" allowBlank="1" showErrorMessage="1" sqref="F4 F7">
      <formula1>$Z$24:$Z$26</formula1>
    </dataValidation>
    <dataValidation type="list" allowBlank="1" showErrorMessage="1" sqref="J1">
      <formula1>$Z$10:$Z$22</formula1>
    </dataValidation>
    <dataValidation type="list" allowBlank="1" showErrorMessage="1" sqref="E5:E6">
      <formula1>$Z$30:$Z$35</formula1>
    </dataValidation>
    <dataValidation type="list" allowBlank="1" showErrorMessage="1" sqref="F5:F6">
      <formula1>$Z$26:$Z$28</formula1>
    </dataValidation>
    <dataValidation type="list" allowBlank="1" showErrorMessage="1" sqref="E4 E7">
      <formula1>$Z$28:$Z$33</formula1>
    </dataValidation>
  </dataValidations>
  <printOptions/>
  <pageMargins bottom="0.7480314960629921" footer="0.0" header="0.0" left="0.1968503937007874" right="0.8661417322834646" top="1.3385826771653544"/>
  <pageSetup scale="75" orientation="landscape"/>
  <headerFooter>
    <oddHeader>&amp;C AGUAS DEL HUILA S.A. E.S.P. NIT.  800.100.553-2 SET INDICADORES GESTION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4" width="7.71"/>
    <col customWidth="1" min="15" max="15" width="9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6" t="s">
        <v>31</v>
      </c>
      <c r="B1" s="27"/>
      <c r="C1" s="27"/>
      <c r="D1" s="27"/>
      <c r="E1" s="28"/>
      <c r="F1" s="30" t="str">
        <f>'SET-G. Bs y Servicios'!J1</f>
        <v>GESTIÓN DE BIENES Y SERVICIOS</v>
      </c>
      <c r="G1" s="27"/>
      <c r="H1" s="27"/>
      <c r="I1" s="27"/>
      <c r="J1" s="27"/>
      <c r="K1" s="27"/>
      <c r="L1" s="27"/>
      <c r="M1" s="27"/>
      <c r="N1" s="27"/>
      <c r="O1" s="3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5" t="s">
        <v>2</v>
      </c>
      <c r="B2" s="36"/>
      <c r="C2" s="36"/>
      <c r="D2" s="36"/>
      <c r="E2" s="37"/>
      <c r="F2" s="96" t="str">
        <f>'SET-G. Bs y Servicios'!$B4</f>
        <v>Cumplimiento en la programación de mantenimiento preventivo y correctivo</v>
      </c>
      <c r="G2" s="98"/>
      <c r="H2" s="98"/>
      <c r="I2" s="98"/>
      <c r="J2" s="98"/>
      <c r="K2" s="98"/>
      <c r="L2" s="98"/>
      <c r="M2" s="98"/>
      <c r="N2" s="98"/>
      <c r="O2" s="99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5.75" customHeight="1">
      <c r="A3" s="35" t="s">
        <v>37</v>
      </c>
      <c r="B3" s="36"/>
      <c r="C3" s="36"/>
      <c r="D3" s="36"/>
      <c r="E3" s="37"/>
      <c r="F3" s="40" t="str">
        <f>'SET-G. Bs y Servicios'!F4</f>
        <v>Eficacia</v>
      </c>
      <c r="G3" s="36"/>
      <c r="H3" s="36"/>
      <c r="I3" s="36"/>
      <c r="J3" s="36"/>
      <c r="K3" s="36"/>
      <c r="L3" s="36"/>
      <c r="M3" s="36"/>
      <c r="N3" s="36"/>
      <c r="O3" s="39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7.25" customHeight="1">
      <c r="A4" s="42" t="s">
        <v>40</v>
      </c>
      <c r="B4" s="44"/>
      <c r="C4" s="44"/>
      <c r="D4" s="44"/>
      <c r="E4" s="45"/>
      <c r="F4" s="46" t="s">
        <v>44</v>
      </c>
      <c r="G4" s="47" t="str">
        <f>'SET-G. Bs y Servicios'!A4</f>
        <v>IN01</v>
      </c>
      <c r="H4" s="44"/>
      <c r="I4" s="44"/>
      <c r="J4" s="44"/>
      <c r="K4" s="44"/>
      <c r="L4" s="44"/>
      <c r="M4" s="44"/>
      <c r="N4" s="44"/>
      <c r="O4" s="49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51" t="s">
        <v>49</v>
      </c>
      <c r="B5" s="52"/>
      <c r="C5" s="52"/>
      <c r="D5" s="53"/>
      <c r="E5" s="54" t="s">
        <v>50</v>
      </c>
      <c r="F5" s="55" t="s">
        <v>51</v>
      </c>
      <c r="G5" s="53"/>
      <c r="H5" s="54" t="s">
        <v>52</v>
      </c>
      <c r="I5" s="54" t="s">
        <v>53</v>
      </c>
      <c r="J5" s="55" t="s">
        <v>54</v>
      </c>
      <c r="K5" s="53"/>
      <c r="L5" s="56" t="s">
        <v>55</v>
      </c>
      <c r="M5" s="27"/>
      <c r="N5" s="27"/>
      <c r="O5" s="32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46.5" customHeight="1">
      <c r="A6" s="57"/>
      <c r="B6" s="58"/>
      <c r="C6" s="58"/>
      <c r="D6" s="59"/>
      <c r="E6" s="60"/>
      <c r="F6" s="61"/>
      <c r="G6" s="59"/>
      <c r="H6" s="60"/>
      <c r="I6" s="60"/>
      <c r="J6" s="61"/>
      <c r="K6" s="59"/>
      <c r="L6" s="63" t="s">
        <v>56</v>
      </c>
      <c r="M6" s="37"/>
      <c r="N6" s="63" t="s">
        <v>58</v>
      </c>
      <c r="O6" s="39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78.75" customHeight="1">
      <c r="A7" s="65" t="str">
        <f>'SET-G. Bs y Servicios'!$C4</f>
        <v>Realizar el mantenimiento preventivo y correctivo de Aguas del Huila.</v>
      </c>
      <c r="B7" s="44"/>
      <c r="C7" s="44"/>
      <c r="D7" s="45"/>
      <c r="E7" s="66" t="s">
        <v>66</v>
      </c>
      <c r="F7" s="67" t="str">
        <f>'SET-G. Bs y Servicios'!$D4</f>
        <v>Número de mantenimientos preventivos ejecutados / Número de mantenimientos preventivos programados * 100</v>
      </c>
      <c r="G7" s="45"/>
      <c r="H7" s="68">
        <f>$O14</f>
        <v>0.75</v>
      </c>
      <c r="I7" s="69" t="str">
        <f>'SET-G. Bs y Servicios'!$E4</f>
        <v>Mensual</v>
      </c>
      <c r="J7" s="70" t="s">
        <v>68</v>
      </c>
      <c r="K7" s="44"/>
      <c r="L7" s="44"/>
      <c r="M7" s="44"/>
      <c r="N7" s="44"/>
      <c r="O7" s="49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3.5" customHeight="1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21.75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A10" s="77" t="s">
        <v>77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33"/>
      <c r="Q10" s="33"/>
      <c r="R10" s="33"/>
      <c r="S10" s="33"/>
      <c r="T10" s="33"/>
      <c r="U10" s="33"/>
      <c r="V10" s="80"/>
      <c r="W10" s="81"/>
      <c r="X10" s="81"/>
      <c r="Y10" s="33"/>
      <c r="Z10" s="33"/>
    </row>
    <row r="11" ht="16.5" customHeight="1">
      <c r="A11" s="82" t="s">
        <v>78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2"/>
      <c r="P11" s="33"/>
      <c r="Q11" s="33"/>
      <c r="R11" s="33"/>
      <c r="S11" s="33"/>
      <c r="T11" s="33"/>
      <c r="U11" s="33"/>
      <c r="V11" s="80"/>
      <c r="W11" s="83"/>
      <c r="X11" s="83"/>
      <c r="Y11" s="33"/>
      <c r="Z11" s="33"/>
    </row>
    <row r="12" ht="16.5" customHeight="1">
      <c r="A12" s="84" t="s">
        <v>79</v>
      </c>
      <c r="B12" s="37"/>
      <c r="C12" s="85" t="s">
        <v>15</v>
      </c>
      <c r="D12" s="85" t="s">
        <v>16</v>
      </c>
      <c r="E12" s="85" t="s">
        <v>17</v>
      </c>
      <c r="F12" s="85" t="s">
        <v>18</v>
      </c>
      <c r="G12" s="85" t="s">
        <v>19</v>
      </c>
      <c r="H12" s="85" t="s">
        <v>20</v>
      </c>
      <c r="I12" s="85" t="s">
        <v>21</v>
      </c>
      <c r="J12" s="85" t="s">
        <v>22</v>
      </c>
      <c r="K12" s="85" t="s">
        <v>23</v>
      </c>
      <c r="L12" s="85" t="s">
        <v>24</v>
      </c>
      <c r="M12" s="85" t="s">
        <v>25</v>
      </c>
      <c r="N12" s="85" t="s">
        <v>26</v>
      </c>
      <c r="O12" s="87" t="s">
        <v>80</v>
      </c>
      <c r="P12" s="33"/>
      <c r="Q12" s="33"/>
      <c r="R12" s="33"/>
      <c r="S12" s="33"/>
      <c r="T12" s="33"/>
      <c r="U12" s="33"/>
      <c r="V12" s="80"/>
      <c r="W12" s="83"/>
      <c r="X12" s="83"/>
      <c r="Y12" s="33"/>
      <c r="Z12" s="33"/>
    </row>
    <row r="13" ht="16.5" customHeight="1">
      <c r="A13" s="89" t="s">
        <v>8</v>
      </c>
      <c r="B13" s="37"/>
      <c r="C13" s="120">
        <f t="shared" ref="C13:N13" si="1">$O$13</f>
        <v>0.75</v>
      </c>
      <c r="D13" s="120">
        <f t="shared" si="1"/>
        <v>0.75</v>
      </c>
      <c r="E13" s="120">
        <f t="shared" si="1"/>
        <v>0.75</v>
      </c>
      <c r="F13" s="120">
        <f t="shared" si="1"/>
        <v>0.75</v>
      </c>
      <c r="G13" s="120">
        <f t="shared" si="1"/>
        <v>0.75</v>
      </c>
      <c r="H13" s="120">
        <f t="shared" si="1"/>
        <v>0.75</v>
      </c>
      <c r="I13" s="120">
        <f t="shared" si="1"/>
        <v>0.75</v>
      </c>
      <c r="J13" s="120">
        <f t="shared" si="1"/>
        <v>0.75</v>
      </c>
      <c r="K13" s="120">
        <f t="shared" si="1"/>
        <v>0.75</v>
      </c>
      <c r="L13" s="120">
        <f t="shared" si="1"/>
        <v>0.75</v>
      </c>
      <c r="M13" s="120">
        <f t="shared" si="1"/>
        <v>0.75</v>
      </c>
      <c r="N13" s="120">
        <f t="shared" si="1"/>
        <v>0.75</v>
      </c>
      <c r="O13" s="124">
        <f>'SET-G. Bs y Servicios'!J4</f>
        <v>0.75</v>
      </c>
      <c r="P13" s="33"/>
      <c r="Q13" s="33"/>
      <c r="R13" s="33"/>
      <c r="S13" s="33"/>
      <c r="T13" s="33"/>
      <c r="U13" s="33"/>
      <c r="V13" s="80"/>
      <c r="W13" s="83"/>
      <c r="X13" s="83"/>
      <c r="Y13" s="33"/>
      <c r="Z13" s="33"/>
    </row>
    <row r="14" ht="17.25" customHeight="1">
      <c r="A14" s="89" t="s">
        <v>97</v>
      </c>
      <c r="B14" s="37"/>
      <c r="C14" s="120">
        <f t="shared" ref="C14:N14" si="2">$O$14</f>
        <v>0.75</v>
      </c>
      <c r="D14" s="120">
        <f t="shared" si="2"/>
        <v>0.75</v>
      </c>
      <c r="E14" s="120">
        <f t="shared" si="2"/>
        <v>0.75</v>
      </c>
      <c r="F14" s="120">
        <f t="shared" si="2"/>
        <v>0.75</v>
      </c>
      <c r="G14" s="120">
        <f t="shared" si="2"/>
        <v>0.75</v>
      </c>
      <c r="H14" s="120">
        <f t="shared" si="2"/>
        <v>0.75</v>
      </c>
      <c r="I14" s="120">
        <f t="shared" si="2"/>
        <v>0.75</v>
      </c>
      <c r="J14" s="120">
        <f t="shared" si="2"/>
        <v>0.75</v>
      </c>
      <c r="K14" s="120">
        <f t="shared" si="2"/>
        <v>0.75</v>
      </c>
      <c r="L14" s="120">
        <f t="shared" si="2"/>
        <v>0.75</v>
      </c>
      <c r="M14" s="120">
        <f t="shared" si="2"/>
        <v>0.75</v>
      </c>
      <c r="N14" s="120">
        <f t="shared" si="2"/>
        <v>0.75</v>
      </c>
      <c r="O14" s="124">
        <f>'SET-G. Bs y Servicios'!K4</f>
        <v>0.75</v>
      </c>
      <c r="P14" s="33"/>
      <c r="Q14" s="33"/>
      <c r="R14" s="33"/>
      <c r="S14" s="33"/>
      <c r="T14" s="33"/>
      <c r="U14" s="33"/>
      <c r="V14" s="80"/>
      <c r="W14" s="83"/>
      <c r="X14" s="83"/>
      <c r="Y14" s="33"/>
      <c r="Z14" s="33"/>
    </row>
    <row r="15" ht="17.25" customHeight="1">
      <c r="A15" s="100" t="s">
        <v>98</v>
      </c>
      <c r="B15" s="37"/>
      <c r="C15" s="101">
        <f t="shared" ref="C15:O15" si="3">IF((C17),C16/C17,"-")</f>
        <v>0.8333333333</v>
      </c>
      <c r="D15" s="101">
        <f t="shared" si="3"/>
        <v>0.8571428571</v>
      </c>
      <c r="E15" s="101">
        <f t="shared" si="3"/>
        <v>0.7142857143</v>
      </c>
      <c r="F15" s="101">
        <f t="shared" si="3"/>
        <v>0.75</v>
      </c>
      <c r="G15" s="101">
        <f t="shared" si="3"/>
        <v>1</v>
      </c>
      <c r="H15" s="101">
        <f t="shared" si="3"/>
        <v>1</v>
      </c>
      <c r="I15" s="101">
        <f t="shared" si="3"/>
        <v>0.6666666667</v>
      </c>
      <c r="J15" s="101">
        <f t="shared" si="3"/>
        <v>1</v>
      </c>
      <c r="K15" s="101">
        <f t="shared" si="3"/>
        <v>1</v>
      </c>
      <c r="L15" s="101">
        <f t="shared" si="3"/>
        <v>1</v>
      </c>
      <c r="M15" s="101">
        <f t="shared" si="3"/>
        <v>0.8</v>
      </c>
      <c r="N15" s="101">
        <f t="shared" si="3"/>
        <v>1</v>
      </c>
      <c r="O15" s="103">
        <f t="shared" si="3"/>
        <v>0.8571428571</v>
      </c>
      <c r="P15" s="33"/>
      <c r="Q15" s="33"/>
      <c r="R15" s="33"/>
      <c r="S15" s="33"/>
      <c r="T15" s="33"/>
      <c r="U15" s="33"/>
      <c r="V15" s="80"/>
      <c r="W15" s="83"/>
      <c r="X15" s="83"/>
      <c r="Y15" s="33"/>
      <c r="Z15" s="33"/>
    </row>
    <row r="16" ht="31.5" customHeight="1">
      <c r="A16" s="104" t="s">
        <v>99</v>
      </c>
      <c r="B16" s="139" t="s">
        <v>112</v>
      </c>
      <c r="C16" s="107">
        <v>5.0</v>
      </c>
      <c r="D16" s="107">
        <v>6.0</v>
      </c>
      <c r="E16" s="107">
        <v>5.0</v>
      </c>
      <c r="F16" s="107">
        <v>3.0</v>
      </c>
      <c r="G16" s="107">
        <v>5.0</v>
      </c>
      <c r="H16" s="107">
        <v>6.0</v>
      </c>
      <c r="I16" s="107">
        <v>4.0</v>
      </c>
      <c r="J16" s="107">
        <v>2.0</v>
      </c>
      <c r="K16" s="107">
        <v>1.0</v>
      </c>
      <c r="L16" s="107">
        <v>5.0</v>
      </c>
      <c r="M16" s="107">
        <v>4.0</v>
      </c>
      <c r="N16" s="107">
        <v>2.0</v>
      </c>
      <c r="O16" s="110">
        <f t="shared" ref="O16:O17" si="4">SUM(C16:N16)</f>
        <v>48</v>
      </c>
      <c r="P16" s="33"/>
      <c r="Q16" s="33"/>
      <c r="R16" s="33"/>
      <c r="S16" s="33"/>
      <c r="T16" s="33"/>
      <c r="U16" s="33"/>
      <c r="V16" s="80"/>
      <c r="W16" s="83"/>
      <c r="X16" s="83"/>
      <c r="Y16" s="33"/>
      <c r="Z16" s="33"/>
    </row>
    <row r="17" ht="23.25" customHeight="1">
      <c r="A17" s="112"/>
      <c r="B17" s="139" t="s">
        <v>116</v>
      </c>
      <c r="C17" s="107">
        <v>6.0</v>
      </c>
      <c r="D17" s="107">
        <v>7.0</v>
      </c>
      <c r="E17" s="107">
        <v>7.0</v>
      </c>
      <c r="F17" s="107">
        <v>4.0</v>
      </c>
      <c r="G17" s="107">
        <v>5.0</v>
      </c>
      <c r="H17" s="107">
        <v>6.0</v>
      </c>
      <c r="I17" s="107">
        <v>6.0</v>
      </c>
      <c r="J17" s="107">
        <v>2.0</v>
      </c>
      <c r="K17" s="107">
        <v>1.0</v>
      </c>
      <c r="L17" s="107">
        <v>5.0</v>
      </c>
      <c r="M17" s="107">
        <v>5.0</v>
      </c>
      <c r="N17" s="107">
        <v>2.0</v>
      </c>
      <c r="O17" s="110">
        <f t="shared" si="4"/>
        <v>56</v>
      </c>
      <c r="P17" s="33"/>
      <c r="Q17" s="33"/>
      <c r="R17" s="33"/>
      <c r="S17" s="33"/>
      <c r="T17" s="33"/>
      <c r="U17" s="33"/>
      <c r="V17" s="80"/>
      <c r="W17" s="83"/>
      <c r="X17" s="83"/>
      <c r="Y17" s="33"/>
      <c r="Z17" s="33"/>
    </row>
    <row r="18" ht="17.25" customHeight="1">
      <c r="A18" s="112"/>
      <c r="B18" s="139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0"/>
      <c r="P18" s="33"/>
      <c r="Q18" s="33"/>
      <c r="R18" s="33"/>
      <c r="S18" s="33"/>
      <c r="T18" s="33"/>
      <c r="U18" s="33"/>
      <c r="V18" s="80"/>
      <c r="W18" s="83"/>
      <c r="X18" s="83"/>
      <c r="Y18" s="33"/>
      <c r="Z18" s="33"/>
    </row>
    <row r="19" ht="18.0" customHeight="1">
      <c r="A19" s="115"/>
      <c r="B19" s="140" t="s">
        <v>104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8"/>
      <c r="P19" s="33"/>
      <c r="Q19" s="33"/>
      <c r="R19" s="33"/>
      <c r="S19" s="33"/>
      <c r="T19" s="33"/>
      <c r="U19" s="33"/>
      <c r="V19" s="80"/>
      <c r="W19" s="83"/>
      <c r="X19" s="83"/>
      <c r="Y19" s="33"/>
      <c r="Z19" s="33"/>
    </row>
    <row r="20" ht="14.25" customHeight="1">
      <c r="A20" s="119" t="s">
        <v>105</v>
      </c>
      <c r="B20" s="52"/>
      <c r="C20" s="53"/>
      <c r="D20" s="141" t="str">
        <f>'SET-G. Bs y Servicios'!$G4</f>
        <v>Entre 66% y 100%</v>
      </c>
      <c r="E20" s="122"/>
      <c r="F20" s="122"/>
      <c r="G20" s="123"/>
      <c r="H20" s="141" t="str">
        <f>'SET-G. Bs y Servicios'!$H4</f>
        <v>Entre 51% y 65%</v>
      </c>
      <c r="I20" s="122"/>
      <c r="J20" s="122"/>
      <c r="K20" s="123"/>
      <c r="L20" s="141" t="str">
        <f>'SET-G. Bs y Servicios'!$I4</f>
        <v>Menor al 50%</v>
      </c>
      <c r="M20" s="122"/>
      <c r="N20" s="122"/>
      <c r="O20" s="123"/>
      <c r="P20" s="33"/>
      <c r="Q20" s="33"/>
      <c r="R20" s="33"/>
      <c r="S20" s="33"/>
      <c r="T20" s="33"/>
      <c r="U20" s="33"/>
      <c r="V20" s="80"/>
      <c r="W20" s="83"/>
      <c r="X20" s="83"/>
      <c r="Y20" s="33"/>
      <c r="Z20" s="33"/>
    </row>
    <row r="21" ht="33.0" customHeight="1">
      <c r="A21" s="125"/>
      <c r="B21" s="75"/>
      <c r="C21" s="126"/>
      <c r="D21" s="127" t="s">
        <v>11</v>
      </c>
      <c r="E21" s="128"/>
      <c r="F21" s="128"/>
      <c r="G21" s="129"/>
      <c r="H21" s="130" t="s">
        <v>12</v>
      </c>
      <c r="I21" s="128"/>
      <c r="J21" s="128"/>
      <c r="K21" s="129"/>
      <c r="L21" s="131" t="s">
        <v>13</v>
      </c>
      <c r="M21" s="128"/>
      <c r="N21" s="128"/>
      <c r="O21" s="132"/>
      <c r="P21" s="33"/>
      <c r="Q21" s="33"/>
      <c r="R21" s="33"/>
      <c r="S21" s="33"/>
      <c r="T21" s="33"/>
      <c r="U21" s="33"/>
      <c r="V21" s="80"/>
      <c r="W21" s="83"/>
      <c r="X21" s="83"/>
      <c r="Y21" s="33"/>
      <c r="Z21" s="33"/>
    </row>
    <row r="22" ht="15.75" customHeight="1">
      <c r="A22" s="133" t="s">
        <v>106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32"/>
      <c r="P22" s="33"/>
      <c r="Q22" s="33"/>
      <c r="R22" s="33"/>
      <c r="S22" s="33"/>
      <c r="T22" s="33"/>
      <c r="U22" s="33"/>
      <c r="V22" s="80"/>
      <c r="W22" s="83"/>
      <c r="X22" s="83"/>
      <c r="Y22" s="33"/>
      <c r="Z22" s="33"/>
    </row>
    <row r="23" ht="264.75" customHeight="1">
      <c r="A23" s="143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33"/>
      <c r="Q23" s="33"/>
      <c r="R23" s="33"/>
      <c r="S23" s="33"/>
      <c r="T23" s="33"/>
      <c r="U23" s="33"/>
      <c r="V23" s="80"/>
      <c r="W23" s="33"/>
      <c r="X23" s="33"/>
      <c r="Y23" s="33"/>
      <c r="Z23" s="33"/>
    </row>
    <row r="24" ht="15.0" customHeight="1">
      <c r="A24" s="135" t="s">
        <v>135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136" t="s">
        <v>109</v>
      </c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7.25" customHeight="1">
      <c r="A25" s="137" t="s">
        <v>137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38">
        <v>45658.0</v>
      </c>
      <c r="O25" s="3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7.25" customHeight="1">
      <c r="A26" s="137" t="s">
        <v>139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38">
        <v>45689.0</v>
      </c>
      <c r="O26" s="39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7.25" customHeight="1">
      <c r="A27" s="137" t="s">
        <v>141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138">
        <v>45717.0</v>
      </c>
      <c r="O27" s="39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7.25" customHeight="1">
      <c r="A28" s="137" t="s">
        <v>144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  <c r="N28" s="138">
        <v>45748.0</v>
      </c>
      <c r="O28" s="39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7.25" customHeight="1">
      <c r="A29" s="137" t="s">
        <v>145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138">
        <v>45778.0</v>
      </c>
      <c r="O29" s="39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7.25" customHeight="1">
      <c r="A30" s="137" t="s">
        <v>148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8">
        <v>45809.0</v>
      </c>
      <c r="O30" s="39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7.25" customHeight="1">
      <c r="A31" s="137" t="s">
        <v>150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8">
        <v>45839.0</v>
      </c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7.25" customHeight="1">
      <c r="A32" s="137" t="s">
        <v>152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8">
        <v>45870.0</v>
      </c>
      <c r="O32" s="3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7.25" customHeight="1">
      <c r="A33" s="137" t="s">
        <v>154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8">
        <v>45901.0</v>
      </c>
      <c r="O33" s="39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7.25" customHeight="1">
      <c r="A34" s="137" t="s">
        <v>156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8">
        <v>45931.0</v>
      </c>
      <c r="O34" s="39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7.25" customHeight="1">
      <c r="A35" s="137" t="s">
        <v>158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8">
        <v>45962.0</v>
      </c>
      <c r="O35" s="39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0" customHeight="1">
      <c r="A36" s="148" t="s">
        <v>160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50"/>
      <c r="N36" s="138">
        <v>43800.0</v>
      </c>
      <c r="O36" s="39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9.5" customHeight="1">
      <c r="A37" s="135" t="s">
        <v>162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136" t="s">
        <v>109</v>
      </c>
      <c r="O37" s="32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137" t="s">
        <v>163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42"/>
      <c r="O38" s="39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144" t="s">
        <v>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145"/>
      <c r="O39" s="49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4.5" customHeight="1">
      <c r="A40" s="146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91" t="s">
        <v>140</v>
      </c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91" t="s">
        <v>142</v>
      </c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91" t="s">
        <v>143</v>
      </c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91" t="s">
        <v>68</v>
      </c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91" t="s">
        <v>146</v>
      </c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91" t="s">
        <v>147</v>
      </c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91" t="s">
        <v>149</v>
      </c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91" t="s">
        <v>151</v>
      </c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91" t="s">
        <v>153</v>
      </c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91" t="s">
        <v>155</v>
      </c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91" t="s">
        <v>157</v>
      </c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91" t="s">
        <v>159</v>
      </c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91" t="s">
        <v>161</v>
      </c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154">
        <v>0.75</v>
      </c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154">
        <v>0.75</v>
      </c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2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2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2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2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2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2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2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2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2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2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2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2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2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2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2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2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2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2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2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2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2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2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2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2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2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2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2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2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2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2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2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2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2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2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2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2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2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2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2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2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2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2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2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2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2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2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2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2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2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2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2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2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2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2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2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2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2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2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2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2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2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2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2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2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2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2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2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2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2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2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2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2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2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2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2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2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2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2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2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2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2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2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2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2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2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2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2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2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2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2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2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2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2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2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2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2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2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2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2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2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2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2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2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2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2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2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2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2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2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2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2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2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2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2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2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2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2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2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2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2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2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2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2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2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2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2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2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2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2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2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2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2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2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2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2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2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2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2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2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2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2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2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2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2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2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2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2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2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2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2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2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2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2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2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2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2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2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2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2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2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2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2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2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2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2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2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2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2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2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2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2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2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2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2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2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2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2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2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2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2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2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2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2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2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2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2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2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2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2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2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2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2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2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2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2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2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2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2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2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2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2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2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2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2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2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2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2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2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2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2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2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2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2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2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2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2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2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2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2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2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2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2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2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2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2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2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2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2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2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2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2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2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2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2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2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2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2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2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2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2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2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2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2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2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2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2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2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2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2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2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2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2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2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2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2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2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2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2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2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2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2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2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2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2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2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2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2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2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2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2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2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2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2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2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2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2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2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2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2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2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2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2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2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2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2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2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2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2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2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2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2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2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2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2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2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2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2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2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2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2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2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2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2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2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2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2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2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2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2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2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2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2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2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2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2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2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2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2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2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2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2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2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2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2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2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2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2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2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2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2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2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2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2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2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2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2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2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2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2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2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2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2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2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2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2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2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2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2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2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2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2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2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2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2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2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2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2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2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2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2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2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2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2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2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2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2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2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2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2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2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2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2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2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2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2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2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2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2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2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2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2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2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2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2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2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2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2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2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2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2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2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2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2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2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2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2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2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2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2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2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2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2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2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2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2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2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2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2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2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2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2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2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2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2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2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2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2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2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2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2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2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2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2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2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2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2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2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2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2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2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2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2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2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2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2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2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2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2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2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2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2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2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2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2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2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2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2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2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2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2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2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2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2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2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2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2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2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2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2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2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2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2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2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2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2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2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2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2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2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2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2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2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2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2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2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2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2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2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2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2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2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2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2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2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2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2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2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2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2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2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2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2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2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2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2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2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2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2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2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2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2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2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2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2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2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2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2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2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2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2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2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2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2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2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2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2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2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2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2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2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2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2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2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2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2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2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2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2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2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2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2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2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2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2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2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2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2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2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2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2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2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2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2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2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2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2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2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2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2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2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2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2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2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2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2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2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2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2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2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2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2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2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2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2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2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2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2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2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2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2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2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2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2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2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2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2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2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2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2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2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2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2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2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2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2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2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2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2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2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2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2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2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2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2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2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2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2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2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2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2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2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2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2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2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2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2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2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2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2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2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2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2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2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2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2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2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2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2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2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2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2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2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2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2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2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2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2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2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2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2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2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2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2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2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2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2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2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2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2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2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2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2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2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2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2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2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2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2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2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2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2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2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2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2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2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2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2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2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2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2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2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2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2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2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2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2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2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2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2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2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2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2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2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2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2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2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2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2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2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2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2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2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2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2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2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2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2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2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2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2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2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2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2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2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2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2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2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2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2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4330708661417323" footer="0.0" header="0.0" left="0.3937007874015748" right="0.7874015748031497" top="1.141732283464567"/>
  <pageSetup scale="67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6" t="s">
        <v>31</v>
      </c>
      <c r="B1" s="27"/>
      <c r="C1" s="27"/>
      <c r="D1" s="27"/>
      <c r="E1" s="28"/>
      <c r="F1" s="30" t="str">
        <f>'SET-G. Bs y Servicios'!J1</f>
        <v>GESTIÓN DE BIENES Y SERVICIOS</v>
      </c>
      <c r="G1" s="27"/>
      <c r="H1" s="27"/>
      <c r="I1" s="27"/>
      <c r="J1" s="27"/>
      <c r="K1" s="27"/>
      <c r="L1" s="27"/>
      <c r="M1" s="27"/>
      <c r="N1" s="27"/>
      <c r="O1" s="3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5" t="s">
        <v>2</v>
      </c>
      <c r="B2" s="36"/>
      <c r="C2" s="36"/>
      <c r="D2" s="36"/>
      <c r="E2" s="37"/>
      <c r="F2" s="38" t="str">
        <f>+'SET-G. Bs y Servicios'!B5</f>
        <v>Conocer el nivel de administración de los inventarios</v>
      </c>
      <c r="G2" s="36"/>
      <c r="H2" s="36"/>
      <c r="I2" s="36"/>
      <c r="J2" s="36"/>
      <c r="K2" s="36"/>
      <c r="L2" s="36"/>
      <c r="M2" s="36"/>
      <c r="N2" s="36"/>
      <c r="O2" s="39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5.75" customHeight="1">
      <c r="A3" s="35" t="s">
        <v>37</v>
      </c>
      <c r="B3" s="36"/>
      <c r="C3" s="36"/>
      <c r="D3" s="36"/>
      <c r="E3" s="37"/>
      <c r="F3" s="40" t="str">
        <f>+'SET-G. Bs y Servicios'!F5</f>
        <v>Eficiencia </v>
      </c>
      <c r="G3" s="36"/>
      <c r="H3" s="36"/>
      <c r="I3" s="36"/>
      <c r="J3" s="36"/>
      <c r="K3" s="36"/>
      <c r="L3" s="36"/>
      <c r="M3" s="36"/>
      <c r="N3" s="36"/>
      <c r="O3" s="39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7.25" customHeight="1">
      <c r="A4" s="42" t="s">
        <v>40</v>
      </c>
      <c r="B4" s="44"/>
      <c r="C4" s="44"/>
      <c r="D4" s="44"/>
      <c r="E4" s="45"/>
      <c r="F4" s="46" t="s">
        <v>44</v>
      </c>
      <c r="G4" s="47" t="str">
        <f>+'SET-G. Bs y Servicios'!A5</f>
        <v>IN02</v>
      </c>
      <c r="H4" s="44"/>
      <c r="I4" s="44"/>
      <c r="J4" s="44"/>
      <c r="K4" s="44"/>
      <c r="L4" s="44"/>
      <c r="M4" s="44"/>
      <c r="N4" s="44"/>
      <c r="O4" s="49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51" t="s">
        <v>49</v>
      </c>
      <c r="B5" s="52"/>
      <c r="C5" s="52"/>
      <c r="D5" s="53"/>
      <c r="E5" s="54" t="s">
        <v>50</v>
      </c>
      <c r="F5" s="55" t="s">
        <v>51</v>
      </c>
      <c r="G5" s="53"/>
      <c r="H5" s="54" t="s">
        <v>52</v>
      </c>
      <c r="I5" s="54" t="s">
        <v>53</v>
      </c>
      <c r="J5" s="55" t="s">
        <v>54</v>
      </c>
      <c r="K5" s="53"/>
      <c r="L5" s="56" t="s">
        <v>55</v>
      </c>
      <c r="M5" s="27"/>
      <c r="N5" s="27"/>
      <c r="O5" s="32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46.5" customHeight="1">
      <c r="A6" s="57"/>
      <c r="B6" s="58"/>
      <c r="C6" s="58"/>
      <c r="D6" s="59"/>
      <c r="E6" s="60"/>
      <c r="F6" s="61"/>
      <c r="G6" s="59"/>
      <c r="H6" s="60"/>
      <c r="I6" s="60"/>
      <c r="J6" s="61"/>
      <c r="K6" s="59"/>
      <c r="L6" s="63" t="s">
        <v>56</v>
      </c>
      <c r="M6" s="37"/>
      <c r="N6" s="63" t="s">
        <v>58</v>
      </c>
      <c r="O6" s="39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65.25" customHeight="1">
      <c r="A7" s="65" t="str">
        <f>'SET-G. Bs y Servicios'!$C5</f>
        <v>Realizar el inventario de la administración de recursos fisicos de Aguas del Huila.</v>
      </c>
      <c r="B7" s="44"/>
      <c r="C7" s="44"/>
      <c r="D7" s="45"/>
      <c r="E7" s="66" t="s">
        <v>67</v>
      </c>
      <c r="F7" s="67" t="str">
        <f>+'SET-G. Bs y Servicios'!D5</f>
        <v> (Número de tomas fisicas de inventario realizadas/ Número de toma fisica de inventario programados)x100</v>
      </c>
      <c r="G7" s="45"/>
      <c r="H7" s="68">
        <f>$O14</f>
        <v>2</v>
      </c>
      <c r="I7" s="69" t="str">
        <f>+'SET-G. Bs y Servicios'!E5</f>
        <v>Semestral</v>
      </c>
      <c r="J7" s="70" t="s">
        <v>68</v>
      </c>
      <c r="K7" s="44"/>
      <c r="L7" s="44"/>
      <c r="M7" s="44"/>
      <c r="N7" s="44"/>
      <c r="O7" s="49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3.5" customHeight="1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35.25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A10" s="77" t="s">
        <v>77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33"/>
      <c r="Q10" s="33"/>
      <c r="R10" s="33"/>
      <c r="S10" s="33"/>
      <c r="T10" s="33"/>
      <c r="U10" s="33"/>
      <c r="V10" s="80"/>
      <c r="W10" s="81"/>
      <c r="X10" s="81"/>
      <c r="Y10" s="33"/>
      <c r="Z10" s="33"/>
    </row>
    <row r="11" ht="16.5" customHeight="1">
      <c r="A11" s="82" t="s">
        <v>78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2"/>
      <c r="P11" s="33"/>
      <c r="Q11" s="33"/>
      <c r="R11" s="33"/>
      <c r="S11" s="33"/>
      <c r="T11" s="33"/>
      <c r="U11" s="33"/>
      <c r="V11" s="80"/>
      <c r="W11" s="83"/>
      <c r="X11" s="83"/>
      <c r="Y11" s="33"/>
      <c r="Z11" s="33"/>
    </row>
    <row r="12" ht="16.5" customHeight="1">
      <c r="A12" s="84" t="s">
        <v>79</v>
      </c>
      <c r="B12" s="37"/>
      <c r="C12" s="85" t="s">
        <v>15</v>
      </c>
      <c r="D12" s="85" t="s">
        <v>16</v>
      </c>
      <c r="E12" s="85" t="s">
        <v>17</v>
      </c>
      <c r="F12" s="85" t="s">
        <v>18</v>
      </c>
      <c r="G12" s="85" t="s">
        <v>19</v>
      </c>
      <c r="H12" s="85" t="s">
        <v>20</v>
      </c>
      <c r="I12" s="85" t="s">
        <v>21</v>
      </c>
      <c r="J12" s="85" t="s">
        <v>22</v>
      </c>
      <c r="K12" s="85" t="s">
        <v>23</v>
      </c>
      <c r="L12" s="85" t="s">
        <v>24</v>
      </c>
      <c r="M12" s="85" t="s">
        <v>25</v>
      </c>
      <c r="N12" s="85" t="s">
        <v>26</v>
      </c>
      <c r="O12" s="87" t="s">
        <v>80</v>
      </c>
      <c r="P12" s="33"/>
      <c r="Q12" s="33"/>
      <c r="R12" s="33"/>
      <c r="S12" s="33"/>
      <c r="T12" s="33"/>
      <c r="U12" s="33"/>
      <c r="V12" s="80"/>
      <c r="W12" s="83"/>
      <c r="X12" s="83"/>
      <c r="Y12" s="33"/>
      <c r="Z12" s="33"/>
    </row>
    <row r="13" ht="16.5" customHeight="1">
      <c r="A13" s="89" t="s">
        <v>8</v>
      </c>
      <c r="B13" s="37"/>
      <c r="C13" s="95">
        <f t="shared" ref="C13:N13" si="1">$O$13</f>
        <v>1</v>
      </c>
      <c r="D13" s="95">
        <f t="shared" si="1"/>
        <v>1</v>
      </c>
      <c r="E13" s="95">
        <f t="shared" si="1"/>
        <v>1</v>
      </c>
      <c r="F13" s="95">
        <f t="shared" si="1"/>
        <v>1</v>
      </c>
      <c r="G13" s="95">
        <f t="shared" si="1"/>
        <v>1</v>
      </c>
      <c r="H13" s="95">
        <f t="shared" si="1"/>
        <v>1</v>
      </c>
      <c r="I13" s="95">
        <f t="shared" si="1"/>
        <v>1</v>
      </c>
      <c r="J13" s="95">
        <f t="shared" si="1"/>
        <v>1</v>
      </c>
      <c r="K13" s="95">
        <f t="shared" si="1"/>
        <v>1</v>
      </c>
      <c r="L13" s="95">
        <f t="shared" si="1"/>
        <v>1</v>
      </c>
      <c r="M13" s="95">
        <f t="shared" si="1"/>
        <v>1</v>
      </c>
      <c r="N13" s="95">
        <f t="shared" si="1"/>
        <v>1</v>
      </c>
      <c r="O13" s="97">
        <f>'SET-G. Bs y Servicios'!J5</f>
        <v>1</v>
      </c>
      <c r="P13" s="33"/>
      <c r="Q13" s="33"/>
      <c r="R13" s="33"/>
      <c r="S13" s="33"/>
      <c r="T13" s="33"/>
      <c r="U13" s="33"/>
      <c r="V13" s="80"/>
      <c r="W13" s="83"/>
      <c r="X13" s="83"/>
      <c r="Y13" s="33"/>
      <c r="Z13" s="33"/>
    </row>
    <row r="14" ht="17.25" customHeight="1">
      <c r="A14" s="89" t="s">
        <v>97</v>
      </c>
      <c r="B14" s="37"/>
      <c r="C14" s="95">
        <f t="shared" ref="C14:N14" si="2">$O$14</f>
        <v>2</v>
      </c>
      <c r="D14" s="95">
        <f t="shared" si="2"/>
        <v>2</v>
      </c>
      <c r="E14" s="95">
        <f t="shared" si="2"/>
        <v>2</v>
      </c>
      <c r="F14" s="95">
        <f t="shared" si="2"/>
        <v>2</v>
      </c>
      <c r="G14" s="95">
        <f t="shared" si="2"/>
        <v>2</v>
      </c>
      <c r="H14" s="95">
        <f t="shared" si="2"/>
        <v>2</v>
      </c>
      <c r="I14" s="95">
        <f t="shared" si="2"/>
        <v>2</v>
      </c>
      <c r="J14" s="95">
        <f t="shared" si="2"/>
        <v>2</v>
      </c>
      <c r="K14" s="95">
        <f t="shared" si="2"/>
        <v>2</v>
      </c>
      <c r="L14" s="95">
        <f t="shared" si="2"/>
        <v>2</v>
      </c>
      <c r="M14" s="95">
        <f t="shared" si="2"/>
        <v>2</v>
      </c>
      <c r="N14" s="95">
        <f t="shared" si="2"/>
        <v>2</v>
      </c>
      <c r="O14" s="97">
        <f>'SET-G. Bs y Servicios'!K5</f>
        <v>2</v>
      </c>
      <c r="P14" s="33"/>
      <c r="Q14" s="33"/>
      <c r="R14" s="33"/>
      <c r="S14" s="33"/>
      <c r="T14" s="33"/>
      <c r="U14" s="33"/>
      <c r="V14" s="80"/>
      <c r="W14" s="83"/>
      <c r="X14" s="83"/>
      <c r="Y14" s="33"/>
      <c r="Z14" s="33"/>
    </row>
    <row r="15" ht="17.25" customHeight="1">
      <c r="A15" s="100" t="s">
        <v>98</v>
      </c>
      <c r="B15" s="37"/>
      <c r="C15" s="102">
        <f t="shared" ref="C15:O15" si="3">IF((C17),C16,"-")</f>
        <v>1</v>
      </c>
      <c r="D15" s="102" t="str">
        <f t="shared" si="3"/>
        <v>-</v>
      </c>
      <c r="E15" s="102" t="str">
        <f t="shared" si="3"/>
        <v>-</v>
      </c>
      <c r="F15" s="102">
        <f t="shared" si="3"/>
        <v>1</v>
      </c>
      <c r="G15" s="102" t="str">
        <f t="shared" si="3"/>
        <v>-</v>
      </c>
      <c r="H15" s="102" t="str">
        <f t="shared" si="3"/>
        <v>-</v>
      </c>
      <c r="I15" s="102">
        <f t="shared" si="3"/>
        <v>1</v>
      </c>
      <c r="J15" s="102" t="str">
        <f t="shared" si="3"/>
        <v>-</v>
      </c>
      <c r="K15" s="102" t="str">
        <f t="shared" si="3"/>
        <v>-</v>
      </c>
      <c r="L15" s="102">
        <f t="shared" si="3"/>
        <v>1</v>
      </c>
      <c r="M15" s="102" t="str">
        <f t="shared" si="3"/>
        <v>-</v>
      </c>
      <c r="N15" s="102">
        <f t="shared" si="3"/>
        <v>1</v>
      </c>
      <c r="O15" s="105">
        <f t="shared" si="3"/>
        <v>5</v>
      </c>
      <c r="P15" s="33"/>
      <c r="Q15" s="33"/>
      <c r="R15" s="33"/>
      <c r="S15" s="33"/>
      <c r="T15" s="33"/>
      <c r="U15" s="33"/>
      <c r="V15" s="80"/>
      <c r="W15" s="83"/>
      <c r="X15" s="83"/>
      <c r="Y15" s="33"/>
      <c r="Z15" s="33"/>
    </row>
    <row r="16" ht="27.75" customHeight="1">
      <c r="A16" s="104" t="s">
        <v>99</v>
      </c>
      <c r="B16" s="108" t="s">
        <v>101</v>
      </c>
      <c r="C16" s="109">
        <v>1.0</v>
      </c>
      <c r="D16" s="109">
        <v>0.0</v>
      </c>
      <c r="E16" s="109">
        <v>0.0</v>
      </c>
      <c r="F16" s="109">
        <v>1.0</v>
      </c>
      <c r="G16" s="109">
        <v>0.0</v>
      </c>
      <c r="H16" s="109">
        <v>0.0</v>
      </c>
      <c r="I16" s="109">
        <v>1.0</v>
      </c>
      <c r="J16" s="109">
        <v>0.0</v>
      </c>
      <c r="K16" s="109">
        <v>0.0</v>
      </c>
      <c r="L16" s="109">
        <v>1.0</v>
      </c>
      <c r="M16" s="109">
        <v>0.0</v>
      </c>
      <c r="N16" s="109">
        <v>1.0</v>
      </c>
      <c r="O16" s="111">
        <f t="shared" ref="O16:O17" si="4">SUM(C16:N16)</f>
        <v>5</v>
      </c>
      <c r="P16" s="33"/>
      <c r="Q16" s="33"/>
      <c r="R16" s="33"/>
      <c r="S16" s="33"/>
      <c r="T16" s="33"/>
      <c r="U16" s="33"/>
      <c r="V16" s="80"/>
      <c r="W16" s="83"/>
      <c r="X16" s="83"/>
      <c r="Y16" s="33"/>
      <c r="Z16" s="33"/>
    </row>
    <row r="17" ht="23.25" customHeight="1">
      <c r="A17" s="112"/>
      <c r="B17" s="113" t="s">
        <v>102</v>
      </c>
      <c r="C17" s="109">
        <v>2.0</v>
      </c>
      <c r="D17" s="109">
        <v>0.0</v>
      </c>
      <c r="E17" s="109">
        <v>0.0</v>
      </c>
      <c r="F17" s="109">
        <v>2.0</v>
      </c>
      <c r="G17" s="109">
        <v>0.0</v>
      </c>
      <c r="H17" s="109">
        <v>0.0</v>
      </c>
      <c r="I17" s="109">
        <v>2.0</v>
      </c>
      <c r="J17" s="109">
        <v>0.0</v>
      </c>
      <c r="K17" s="109">
        <v>0.0</v>
      </c>
      <c r="L17" s="109">
        <v>2.0</v>
      </c>
      <c r="M17" s="109">
        <v>0.0</v>
      </c>
      <c r="N17" s="109">
        <v>2.0</v>
      </c>
      <c r="O17" s="111">
        <f t="shared" si="4"/>
        <v>10</v>
      </c>
      <c r="P17" s="33"/>
      <c r="Q17" s="33"/>
      <c r="R17" s="33"/>
      <c r="S17" s="33"/>
      <c r="T17" s="33"/>
      <c r="U17" s="33"/>
      <c r="V17" s="80"/>
      <c r="W17" s="83"/>
      <c r="X17" s="83"/>
      <c r="Y17" s="33"/>
      <c r="Z17" s="33"/>
    </row>
    <row r="18" ht="17.25" customHeight="1">
      <c r="A18" s="112"/>
      <c r="B18" s="113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11"/>
      <c r="P18" s="33"/>
      <c r="Q18" s="33"/>
      <c r="R18" s="33"/>
      <c r="S18" s="33"/>
      <c r="T18" s="33"/>
      <c r="U18" s="33"/>
      <c r="V18" s="80"/>
      <c r="W18" s="83"/>
      <c r="X18" s="83"/>
      <c r="Y18" s="33"/>
      <c r="Z18" s="33"/>
    </row>
    <row r="19" ht="18.0" customHeight="1">
      <c r="A19" s="115"/>
      <c r="B19" s="116" t="s">
        <v>104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8"/>
      <c r="P19" s="33"/>
      <c r="Q19" s="33"/>
      <c r="R19" s="33"/>
      <c r="S19" s="33"/>
      <c r="T19" s="33"/>
      <c r="U19" s="33"/>
      <c r="V19" s="80"/>
      <c r="W19" s="83"/>
      <c r="X19" s="83"/>
      <c r="Y19" s="33"/>
      <c r="Z19" s="33"/>
    </row>
    <row r="20" ht="33.0" customHeight="1">
      <c r="A20" s="119" t="s">
        <v>105</v>
      </c>
      <c r="B20" s="52"/>
      <c r="C20" s="53"/>
      <c r="D20" s="121" t="str">
        <f>'SET-G. Bs y Servicios'!$G5</f>
        <v>Mayor a 2</v>
      </c>
      <c r="E20" s="122"/>
      <c r="F20" s="122"/>
      <c r="G20" s="123"/>
      <c r="H20" s="121" t="str">
        <f>'SET-G. Bs y Servicios'!$H5</f>
        <v>Entre 1 y 2</v>
      </c>
      <c r="I20" s="122"/>
      <c r="J20" s="122"/>
      <c r="K20" s="123"/>
      <c r="L20" s="121" t="str">
        <f>'SET-G. Bs y Servicios'!$I5</f>
        <v>Menos de 1</v>
      </c>
      <c r="M20" s="122"/>
      <c r="N20" s="122"/>
      <c r="O20" s="123"/>
      <c r="P20" s="33"/>
      <c r="Q20" s="33"/>
      <c r="R20" s="33"/>
      <c r="S20" s="33"/>
      <c r="T20" s="33"/>
      <c r="U20" s="33"/>
      <c r="V20" s="80"/>
      <c r="W20" s="83"/>
      <c r="X20" s="83"/>
      <c r="Y20" s="33"/>
      <c r="Z20" s="33"/>
    </row>
    <row r="21" ht="33.0" customHeight="1">
      <c r="A21" s="125"/>
      <c r="B21" s="75"/>
      <c r="C21" s="126"/>
      <c r="D21" s="127" t="s">
        <v>11</v>
      </c>
      <c r="E21" s="128"/>
      <c r="F21" s="128"/>
      <c r="G21" s="129"/>
      <c r="H21" s="130" t="s">
        <v>12</v>
      </c>
      <c r="I21" s="128"/>
      <c r="J21" s="128"/>
      <c r="K21" s="129"/>
      <c r="L21" s="131" t="s">
        <v>13</v>
      </c>
      <c r="M21" s="128"/>
      <c r="N21" s="128"/>
      <c r="O21" s="132"/>
      <c r="P21" s="33"/>
      <c r="Q21" s="33"/>
      <c r="R21" s="33"/>
      <c r="S21" s="33"/>
      <c r="T21" s="33"/>
      <c r="U21" s="33"/>
      <c r="V21" s="80"/>
      <c r="W21" s="83"/>
      <c r="X21" s="83"/>
      <c r="Y21" s="33"/>
      <c r="Z21" s="33"/>
    </row>
    <row r="22" ht="15.75" customHeight="1">
      <c r="A22" s="133" t="s">
        <v>106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32"/>
      <c r="P22" s="33"/>
      <c r="Q22" s="33"/>
      <c r="R22" s="33"/>
      <c r="S22" s="33"/>
      <c r="T22" s="33"/>
      <c r="U22" s="33"/>
      <c r="V22" s="80"/>
      <c r="W22" s="83"/>
      <c r="X22" s="83"/>
      <c r="Y22" s="33"/>
      <c r="Z22" s="33"/>
    </row>
    <row r="23" ht="264.75" customHeight="1">
      <c r="A23" s="134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3"/>
      <c r="Q23" s="33"/>
      <c r="R23" s="33"/>
      <c r="S23" s="33"/>
      <c r="T23" s="33"/>
      <c r="U23" s="33"/>
      <c r="V23" s="80"/>
      <c r="W23" s="33"/>
      <c r="X23" s="33"/>
      <c r="Y23" s="33"/>
      <c r="Z23" s="33"/>
    </row>
    <row r="24" ht="15.0" customHeight="1">
      <c r="A24" s="135" t="s">
        <v>107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136" t="s">
        <v>109</v>
      </c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21.75" customHeight="1">
      <c r="A25" s="137" t="s">
        <v>110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38">
        <v>45658.0</v>
      </c>
      <c r="O25" s="3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21.75" customHeight="1">
      <c r="A26" s="137" t="s">
        <v>113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38">
        <v>45689.0</v>
      </c>
      <c r="O26" s="39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21.75" customHeight="1">
      <c r="A27" s="137" t="s">
        <v>113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138">
        <v>45717.0</v>
      </c>
      <c r="O27" s="39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21.75" customHeight="1">
      <c r="A28" s="137" t="s">
        <v>117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  <c r="N28" s="138">
        <v>45748.0</v>
      </c>
      <c r="O28" s="39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21.75" customHeight="1">
      <c r="A29" s="137" t="s">
        <v>120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138">
        <v>45778.0</v>
      </c>
      <c r="O29" s="39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21.75" customHeight="1">
      <c r="A30" s="137" t="s">
        <v>120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8">
        <v>45809.0</v>
      </c>
      <c r="O30" s="39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21.75" customHeight="1">
      <c r="A31" s="137" t="s">
        <v>124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8">
        <v>45839.0</v>
      </c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21.75" customHeight="1">
      <c r="A32" s="137" t="s">
        <v>120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8">
        <v>45870.0</v>
      </c>
      <c r="O32" s="3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21.75" customHeight="1">
      <c r="A33" s="137" t="s">
        <v>120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8">
        <v>45901.0</v>
      </c>
      <c r="O33" s="39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21.75" customHeight="1">
      <c r="A34" s="137" t="s">
        <v>129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8">
        <v>45931.0</v>
      </c>
      <c r="O34" s="39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21.75" customHeight="1">
      <c r="A35" s="137" t="s">
        <v>113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8">
        <v>45962.0</v>
      </c>
      <c r="O35" s="39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21.75" customHeight="1">
      <c r="A36" s="137" t="s">
        <v>132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8">
        <v>45992.0</v>
      </c>
      <c r="O36" s="39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0" customHeight="1">
      <c r="A37" s="135" t="s">
        <v>134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136" t="s">
        <v>109</v>
      </c>
      <c r="O37" s="32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24.0" customHeight="1">
      <c r="A38" s="137" t="s">
        <v>136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42"/>
      <c r="O38" s="39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22.5" customHeight="1">
      <c r="A39" s="144" t="s">
        <v>138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145"/>
      <c r="O39" s="49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5.25" customHeight="1">
      <c r="A40" s="146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91" t="s">
        <v>140</v>
      </c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91" t="s">
        <v>142</v>
      </c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91" t="s">
        <v>143</v>
      </c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91" t="s">
        <v>68</v>
      </c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91" t="s">
        <v>146</v>
      </c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91" t="s">
        <v>147</v>
      </c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91" t="s">
        <v>149</v>
      </c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91" t="s">
        <v>151</v>
      </c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91" t="s">
        <v>153</v>
      </c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91" t="s">
        <v>155</v>
      </c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91" t="s">
        <v>157</v>
      </c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91" t="s">
        <v>159</v>
      </c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91" t="s">
        <v>161</v>
      </c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152">
        <v>1.0</v>
      </c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152">
        <v>2.0</v>
      </c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2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2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2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2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2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2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2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2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2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2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2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2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2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2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2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2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2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2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2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2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2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2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2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2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2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2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2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2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2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2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2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2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2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2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2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2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2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2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2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2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2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2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2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2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2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2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2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2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2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2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2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2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2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2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2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2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2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2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2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2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2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2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2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2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2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2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2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2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2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2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2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2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2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2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2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2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2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2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2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2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2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2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2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2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2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2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2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2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2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2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2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2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2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2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2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2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2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2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2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2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2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2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2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2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2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2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2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2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2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2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2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2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2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2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2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2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2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2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2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2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2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2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2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2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2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2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2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2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2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2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2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2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2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2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2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2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2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2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2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2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2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2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2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2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2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2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2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2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2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2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2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2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2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2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2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2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2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2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2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2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2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2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2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2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2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2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2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2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2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2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2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2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2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2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2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2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2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2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2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2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2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2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2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2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2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2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2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2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2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2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2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2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2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2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2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2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2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2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2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2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2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2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2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2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2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2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2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2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2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2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2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2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2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2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2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2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2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2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2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2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2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2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2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2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2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2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2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2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2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2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2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2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2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2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2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2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2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2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2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2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2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2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2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2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2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2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2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2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2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2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2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2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2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2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2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2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2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2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2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2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2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2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2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2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2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2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2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2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2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2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2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2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2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2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2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2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2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2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2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2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2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2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2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2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2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2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2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2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2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2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2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2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2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2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2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2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2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2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2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2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2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2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2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2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2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2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2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2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2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2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2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2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2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2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2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2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2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2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2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2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2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2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2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2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2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2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2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2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2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2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2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2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2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2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2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2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2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2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2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2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2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2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2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2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2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2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2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2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2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2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2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2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2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2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2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2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2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2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2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2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2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2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2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2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2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2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2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2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2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2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2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2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2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2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2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2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2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2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2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2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2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2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2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2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2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2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2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2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2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2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2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2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2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2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2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2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2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2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2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2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2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2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2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2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2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2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2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2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2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2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2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2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2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2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2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2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2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2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2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2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2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2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2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2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2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2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2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2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2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2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2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2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2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2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2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2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2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2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2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2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2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2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2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2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2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2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2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2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2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2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2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2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2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2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2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2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2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2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2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2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2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2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2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2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2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2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2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2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2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2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2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2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2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2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2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2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2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2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2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2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2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2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2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2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2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2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2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2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2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2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2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2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2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2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2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2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2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2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2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2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2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2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2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2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2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2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2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2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2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2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2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2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2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2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2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2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2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2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2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2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2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2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2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2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2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2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2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2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2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2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2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2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2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2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2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2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2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2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2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2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2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2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2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2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2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2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2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2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2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2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2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2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2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2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2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2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2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2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2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2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2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2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2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2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2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2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2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2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2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2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2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2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2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2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2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2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2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2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2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2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2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2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2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2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2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2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2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2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2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2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2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2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2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2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2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2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2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2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2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2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2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2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2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2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2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2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2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2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2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2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2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2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2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2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2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2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2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2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2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2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2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2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2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2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2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2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2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2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2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2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2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2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2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2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2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2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2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2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2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2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2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2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2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2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2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2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2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2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2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2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2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2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2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2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2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2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2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2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2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2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2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2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2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2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2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2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2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2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2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2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2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2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2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2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2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2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2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2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2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2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2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2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2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2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2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2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2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2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2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2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2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2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2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2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2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2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2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2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2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3937007874015748" top="1.141732283464567"/>
  <pageSetup scale="73" orientation="portrait"/>
  <headerFooter>
    <oddHeader>&amp;C AGUAS DEL HUILA S.A. E.S.P. NIT.  800.100.553-2 FORMATO: MATRIZ DE REGISTRO Y MEDICIÓN DE INDICADORES VERSION 8.0</oddHeader>
    <oddFooter>&amp;C &amp;RPág.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6" t="s">
        <v>31</v>
      </c>
      <c r="B1" s="27"/>
      <c r="C1" s="27"/>
      <c r="D1" s="27"/>
      <c r="E1" s="28"/>
      <c r="F1" s="30" t="str">
        <f>'SET-G. Bs y Servicios'!J1</f>
        <v>GESTIÓN DE BIENES Y SERVICIOS</v>
      </c>
      <c r="G1" s="27"/>
      <c r="H1" s="27"/>
      <c r="I1" s="27"/>
      <c r="J1" s="27"/>
      <c r="K1" s="27"/>
      <c r="L1" s="27"/>
      <c r="M1" s="27"/>
      <c r="N1" s="27"/>
      <c r="O1" s="3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5" t="s">
        <v>2</v>
      </c>
      <c r="B2" s="36"/>
      <c r="C2" s="36"/>
      <c r="D2" s="36"/>
      <c r="E2" s="37"/>
      <c r="F2" s="38" t="str">
        <f>+'SET-G. Bs y Servicios'!B6</f>
        <v>Medir el grado de cumplimiento del plan de compras</v>
      </c>
      <c r="G2" s="36"/>
      <c r="H2" s="36"/>
      <c r="I2" s="36"/>
      <c r="J2" s="36"/>
      <c r="K2" s="36"/>
      <c r="L2" s="36"/>
      <c r="M2" s="36"/>
      <c r="N2" s="36"/>
      <c r="O2" s="39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5.75" customHeight="1">
      <c r="A3" s="35" t="s">
        <v>37</v>
      </c>
      <c r="B3" s="36"/>
      <c r="C3" s="36"/>
      <c r="D3" s="36"/>
      <c r="E3" s="37"/>
      <c r="F3" s="40" t="str">
        <f>+'SET-G. Bs y Servicios'!F6</f>
        <v>Eficiencia </v>
      </c>
      <c r="G3" s="36"/>
      <c r="H3" s="36"/>
      <c r="I3" s="36"/>
      <c r="J3" s="36"/>
      <c r="K3" s="36"/>
      <c r="L3" s="36"/>
      <c r="M3" s="36"/>
      <c r="N3" s="36"/>
      <c r="O3" s="39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7.25" customHeight="1">
      <c r="A4" s="42" t="s">
        <v>40</v>
      </c>
      <c r="B4" s="44"/>
      <c r="C4" s="44"/>
      <c r="D4" s="44"/>
      <c r="E4" s="45"/>
      <c r="F4" s="46" t="s">
        <v>44</v>
      </c>
      <c r="G4" s="47" t="str">
        <f>+'SET-G. Bs y Servicios'!A6</f>
        <v>IN03</v>
      </c>
      <c r="H4" s="44"/>
      <c r="I4" s="44"/>
      <c r="J4" s="44"/>
      <c r="K4" s="44"/>
      <c r="L4" s="44"/>
      <c r="M4" s="44"/>
      <c r="N4" s="44"/>
      <c r="O4" s="49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51" t="s">
        <v>49</v>
      </c>
      <c r="B5" s="52"/>
      <c r="C5" s="52"/>
      <c r="D5" s="53"/>
      <c r="E5" s="54" t="s">
        <v>50</v>
      </c>
      <c r="F5" s="55" t="s">
        <v>51</v>
      </c>
      <c r="G5" s="53"/>
      <c r="H5" s="54" t="s">
        <v>52</v>
      </c>
      <c r="I5" s="54" t="s">
        <v>53</v>
      </c>
      <c r="J5" s="55" t="s">
        <v>54</v>
      </c>
      <c r="K5" s="53"/>
      <c r="L5" s="56" t="s">
        <v>55</v>
      </c>
      <c r="M5" s="27"/>
      <c r="N5" s="27"/>
      <c r="O5" s="32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46.5" customHeight="1">
      <c r="A6" s="57"/>
      <c r="B6" s="58"/>
      <c r="C6" s="58"/>
      <c r="D6" s="59"/>
      <c r="E6" s="60"/>
      <c r="F6" s="61"/>
      <c r="G6" s="59"/>
      <c r="H6" s="60"/>
      <c r="I6" s="60"/>
      <c r="J6" s="61"/>
      <c r="K6" s="59"/>
      <c r="L6" s="63" t="s">
        <v>56</v>
      </c>
      <c r="M6" s="37"/>
      <c r="N6" s="63" t="s">
        <v>58</v>
      </c>
      <c r="O6" s="39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56.25" customHeight="1">
      <c r="A7" s="65" t="str">
        <f>'SET-G. Bs y Servicios'!$C6</f>
        <v>Realizar el nivel de ejecución del plan de mejoramiento</v>
      </c>
      <c r="B7" s="44"/>
      <c r="C7" s="44"/>
      <c r="D7" s="45"/>
      <c r="E7" s="66" t="s">
        <v>66</v>
      </c>
      <c r="F7" s="67" t="str">
        <f>+'SET-G. Bs y Servicios'!D6</f>
        <v>(Valor de Compras Realizadas /  Valor de Compras Proyectadas) X 100%</v>
      </c>
      <c r="G7" s="45"/>
      <c r="H7" s="68">
        <f>$O14</f>
        <v>1</v>
      </c>
      <c r="I7" s="69" t="str">
        <f>+'SET-G. Bs y Servicios'!E6</f>
        <v>Bimensual</v>
      </c>
      <c r="J7" s="70" t="s">
        <v>68</v>
      </c>
      <c r="K7" s="44"/>
      <c r="L7" s="44"/>
      <c r="M7" s="44"/>
      <c r="N7" s="44"/>
      <c r="O7" s="49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3.5" customHeight="1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35.25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A10" s="77" t="s">
        <v>77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33"/>
      <c r="Q10" s="33"/>
      <c r="R10" s="33"/>
      <c r="S10" s="33"/>
      <c r="T10" s="33"/>
      <c r="U10" s="33"/>
      <c r="V10" s="80"/>
      <c r="W10" s="81"/>
      <c r="X10" s="81"/>
      <c r="Y10" s="33"/>
      <c r="Z10" s="33"/>
    </row>
    <row r="11" ht="16.5" customHeight="1">
      <c r="A11" s="82" t="s">
        <v>78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2"/>
      <c r="P11" s="33"/>
      <c r="Q11" s="33"/>
      <c r="R11" s="33"/>
      <c r="S11" s="33"/>
      <c r="T11" s="33"/>
      <c r="U11" s="33"/>
      <c r="V11" s="80"/>
      <c r="W11" s="83"/>
      <c r="X11" s="83"/>
      <c r="Y11" s="33"/>
      <c r="Z11" s="33"/>
    </row>
    <row r="12" ht="16.5" customHeight="1">
      <c r="A12" s="84" t="s">
        <v>79</v>
      </c>
      <c r="B12" s="37"/>
      <c r="C12" s="85" t="s">
        <v>15</v>
      </c>
      <c r="D12" s="85" t="s">
        <v>16</v>
      </c>
      <c r="E12" s="85" t="s">
        <v>17</v>
      </c>
      <c r="F12" s="85" t="s">
        <v>18</v>
      </c>
      <c r="G12" s="85" t="s">
        <v>19</v>
      </c>
      <c r="H12" s="85" t="s">
        <v>20</v>
      </c>
      <c r="I12" s="85" t="s">
        <v>21</v>
      </c>
      <c r="J12" s="85" t="s">
        <v>22</v>
      </c>
      <c r="K12" s="85" t="s">
        <v>23</v>
      </c>
      <c r="L12" s="85" t="s">
        <v>24</v>
      </c>
      <c r="M12" s="85" t="s">
        <v>25</v>
      </c>
      <c r="N12" s="85" t="s">
        <v>26</v>
      </c>
      <c r="O12" s="87" t="s">
        <v>80</v>
      </c>
      <c r="P12" s="33"/>
      <c r="Q12" s="33"/>
      <c r="R12" s="33"/>
      <c r="S12" s="33"/>
      <c r="T12" s="33"/>
      <c r="U12" s="33"/>
      <c r="V12" s="80"/>
      <c r="W12" s="83"/>
      <c r="X12" s="83"/>
      <c r="Y12" s="33"/>
      <c r="Z12" s="33"/>
    </row>
    <row r="13" ht="16.5" customHeight="1">
      <c r="A13" s="89" t="s">
        <v>8</v>
      </c>
      <c r="B13" s="37"/>
      <c r="C13" s="92">
        <f t="shared" ref="C13:N13" si="1">$O$13</f>
        <v>1</v>
      </c>
      <c r="D13" s="92">
        <f t="shared" si="1"/>
        <v>1</v>
      </c>
      <c r="E13" s="92">
        <f t="shared" si="1"/>
        <v>1</v>
      </c>
      <c r="F13" s="92">
        <f t="shared" si="1"/>
        <v>1</v>
      </c>
      <c r="G13" s="92">
        <f t="shared" si="1"/>
        <v>1</v>
      </c>
      <c r="H13" s="92">
        <f t="shared" si="1"/>
        <v>1</v>
      </c>
      <c r="I13" s="92">
        <f t="shared" si="1"/>
        <v>1</v>
      </c>
      <c r="J13" s="92">
        <f t="shared" si="1"/>
        <v>1</v>
      </c>
      <c r="K13" s="92">
        <f t="shared" si="1"/>
        <v>1</v>
      </c>
      <c r="L13" s="92">
        <f t="shared" si="1"/>
        <v>1</v>
      </c>
      <c r="M13" s="92">
        <f t="shared" si="1"/>
        <v>1</v>
      </c>
      <c r="N13" s="92">
        <f t="shared" si="1"/>
        <v>1</v>
      </c>
      <c r="O13" s="94">
        <f>'SET-G. Bs y Servicios'!J6</f>
        <v>1</v>
      </c>
      <c r="P13" s="33"/>
      <c r="Q13" s="33"/>
      <c r="R13" s="33"/>
      <c r="S13" s="33"/>
      <c r="T13" s="33"/>
      <c r="U13" s="33"/>
      <c r="V13" s="80"/>
      <c r="W13" s="83"/>
      <c r="X13" s="83"/>
      <c r="Y13" s="33"/>
      <c r="Z13" s="33"/>
    </row>
    <row r="14" ht="17.25" customHeight="1">
      <c r="A14" s="89" t="s">
        <v>97</v>
      </c>
      <c r="B14" s="37"/>
      <c r="C14" s="92">
        <f t="shared" ref="C14:N14" si="2">$O$14</f>
        <v>1</v>
      </c>
      <c r="D14" s="92">
        <f t="shared" si="2"/>
        <v>1</v>
      </c>
      <c r="E14" s="92">
        <f t="shared" si="2"/>
        <v>1</v>
      </c>
      <c r="F14" s="92">
        <f t="shared" si="2"/>
        <v>1</v>
      </c>
      <c r="G14" s="92">
        <f t="shared" si="2"/>
        <v>1</v>
      </c>
      <c r="H14" s="92">
        <f t="shared" si="2"/>
        <v>1</v>
      </c>
      <c r="I14" s="92">
        <f t="shared" si="2"/>
        <v>1</v>
      </c>
      <c r="J14" s="92">
        <f t="shared" si="2"/>
        <v>1</v>
      </c>
      <c r="K14" s="92">
        <f t="shared" si="2"/>
        <v>1</v>
      </c>
      <c r="L14" s="92">
        <f t="shared" si="2"/>
        <v>1</v>
      </c>
      <c r="M14" s="92">
        <f t="shared" si="2"/>
        <v>1</v>
      </c>
      <c r="N14" s="92">
        <f t="shared" si="2"/>
        <v>1</v>
      </c>
      <c r="O14" s="94">
        <f>'SET-G. Bs y Servicios'!K6</f>
        <v>1</v>
      </c>
      <c r="P14" s="33"/>
      <c r="Q14" s="33"/>
      <c r="R14" s="33"/>
      <c r="S14" s="33"/>
      <c r="T14" s="33"/>
      <c r="U14" s="33"/>
      <c r="V14" s="80"/>
      <c r="W14" s="83"/>
      <c r="X14" s="83"/>
      <c r="Y14" s="33"/>
      <c r="Z14" s="33"/>
    </row>
    <row r="15" ht="17.25" customHeight="1">
      <c r="A15" s="100" t="s">
        <v>98</v>
      </c>
      <c r="B15" s="37"/>
      <c r="C15" s="101">
        <f t="shared" ref="C15:O15" si="3">IF((C17),C16/C17,"-")</f>
        <v>0.8333333333</v>
      </c>
      <c r="D15" s="101">
        <f t="shared" si="3"/>
        <v>0.8333333333</v>
      </c>
      <c r="E15" s="101">
        <f t="shared" si="3"/>
        <v>0.8181818182</v>
      </c>
      <c r="F15" s="101">
        <f t="shared" si="3"/>
        <v>0.9375</v>
      </c>
      <c r="G15" s="101">
        <f t="shared" si="3"/>
        <v>0.85</v>
      </c>
      <c r="H15" s="101">
        <f t="shared" si="3"/>
        <v>0.8260869565</v>
      </c>
      <c r="I15" s="101">
        <f t="shared" si="3"/>
        <v>0.9090909091</v>
      </c>
      <c r="J15" s="101">
        <f t="shared" si="3"/>
        <v>0.96</v>
      </c>
      <c r="K15" s="101">
        <f t="shared" si="3"/>
        <v>0.8636363636</v>
      </c>
      <c r="L15" s="101">
        <f t="shared" si="3"/>
        <v>0.85</v>
      </c>
      <c r="M15" s="101">
        <f t="shared" si="3"/>
        <v>0.875</v>
      </c>
      <c r="N15" s="101">
        <f t="shared" si="3"/>
        <v>0.8571428571</v>
      </c>
      <c r="O15" s="103">
        <f t="shared" si="3"/>
        <v>0.8333333333</v>
      </c>
      <c r="P15" s="33"/>
      <c r="Q15" s="33"/>
      <c r="R15" s="33"/>
      <c r="S15" s="33"/>
      <c r="T15" s="33"/>
      <c r="U15" s="33"/>
      <c r="V15" s="80"/>
      <c r="W15" s="83"/>
      <c r="X15" s="83"/>
      <c r="Y15" s="33"/>
      <c r="Z15" s="33"/>
    </row>
    <row r="16" ht="27.75" customHeight="1">
      <c r="A16" s="104" t="s">
        <v>99</v>
      </c>
      <c r="B16" s="106" t="s">
        <v>100</v>
      </c>
      <c r="C16" s="107">
        <v>150.0</v>
      </c>
      <c r="D16" s="107">
        <v>100.0</v>
      </c>
      <c r="E16" s="107">
        <v>90.0</v>
      </c>
      <c r="F16" s="107">
        <v>150.0</v>
      </c>
      <c r="G16" s="107">
        <v>85.0</v>
      </c>
      <c r="H16" s="107">
        <v>95.0</v>
      </c>
      <c r="I16" s="107">
        <v>100.0</v>
      </c>
      <c r="J16" s="107">
        <v>120.0</v>
      </c>
      <c r="K16" s="107">
        <v>95.0</v>
      </c>
      <c r="L16" s="107">
        <v>85.0</v>
      </c>
      <c r="M16" s="107">
        <v>105.0</v>
      </c>
      <c r="N16" s="107">
        <v>150.0</v>
      </c>
      <c r="O16" s="110">
        <f t="shared" ref="O16:O17" si="4">MAX(C16:N16)</f>
        <v>150</v>
      </c>
      <c r="P16" s="33"/>
      <c r="Q16" s="33"/>
      <c r="R16" s="33"/>
      <c r="S16" s="33"/>
      <c r="T16" s="33"/>
      <c r="U16" s="33"/>
      <c r="V16" s="80"/>
      <c r="W16" s="83"/>
      <c r="X16" s="83"/>
      <c r="Y16" s="33"/>
      <c r="Z16" s="33"/>
    </row>
    <row r="17" ht="23.25" customHeight="1">
      <c r="A17" s="112"/>
      <c r="B17" s="114" t="s">
        <v>103</v>
      </c>
      <c r="C17" s="107">
        <v>180.0</v>
      </c>
      <c r="D17" s="107">
        <v>120.0</v>
      </c>
      <c r="E17" s="107">
        <v>110.0</v>
      </c>
      <c r="F17" s="107">
        <v>160.0</v>
      </c>
      <c r="G17" s="107">
        <v>100.0</v>
      </c>
      <c r="H17" s="107">
        <v>115.0</v>
      </c>
      <c r="I17" s="107">
        <v>110.0</v>
      </c>
      <c r="J17" s="107">
        <v>125.0</v>
      </c>
      <c r="K17" s="107">
        <v>110.0</v>
      </c>
      <c r="L17" s="107">
        <v>100.0</v>
      </c>
      <c r="M17" s="107">
        <v>120.0</v>
      </c>
      <c r="N17" s="107">
        <v>175.0</v>
      </c>
      <c r="O17" s="110">
        <f t="shared" si="4"/>
        <v>180</v>
      </c>
      <c r="P17" s="33"/>
      <c r="Q17" s="33"/>
      <c r="R17" s="33"/>
      <c r="S17" s="33"/>
      <c r="T17" s="33"/>
      <c r="U17" s="33"/>
      <c r="V17" s="80"/>
      <c r="W17" s="83"/>
      <c r="X17" s="83"/>
      <c r="Y17" s="33"/>
      <c r="Z17" s="33"/>
    </row>
    <row r="18" ht="17.25" customHeight="1">
      <c r="A18" s="112"/>
      <c r="B18" s="113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0"/>
      <c r="P18" s="33"/>
      <c r="Q18" s="33"/>
      <c r="R18" s="33"/>
      <c r="S18" s="33"/>
      <c r="T18" s="33"/>
      <c r="U18" s="33"/>
      <c r="V18" s="80"/>
      <c r="W18" s="83"/>
      <c r="X18" s="83"/>
      <c r="Y18" s="33"/>
      <c r="Z18" s="33"/>
    </row>
    <row r="19" ht="18.0" customHeight="1">
      <c r="A19" s="115"/>
      <c r="B19" s="116" t="s">
        <v>104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8"/>
      <c r="P19" s="33"/>
      <c r="Q19" s="33"/>
      <c r="R19" s="33"/>
      <c r="S19" s="33"/>
      <c r="T19" s="33"/>
      <c r="U19" s="33"/>
      <c r="V19" s="80"/>
      <c r="W19" s="83"/>
      <c r="X19" s="83"/>
      <c r="Y19" s="33"/>
      <c r="Z19" s="33"/>
    </row>
    <row r="20" ht="33.0" customHeight="1">
      <c r="A20" s="119" t="s">
        <v>105</v>
      </c>
      <c r="B20" s="52"/>
      <c r="C20" s="53"/>
      <c r="D20" s="121" t="str">
        <f>'SET-G. Bs y Servicios'!$G6</f>
        <v>Entre 81% y 100%</v>
      </c>
      <c r="E20" s="122"/>
      <c r="F20" s="122"/>
      <c r="G20" s="123"/>
      <c r="H20" s="121" t="str">
        <f>'SET-G. Bs y Servicios'!$H6</f>
        <v>Entre 61% y 80%</v>
      </c>
      <c r="I20" s="122"/>
      <c r="J20" s="122"/>
      <c r="K20" s="123"/>
      <c r="L20" s="121" t="str">
        <f>'SET-G. Bs y Servicios'!$I6</f>
        <v>Menor al 60%</v>
      </c>
      <c r="M20" s="122"/>
      <c r="N20" s="122"/>
      <c r="O20" s="123"/>
      <c r="P20" s="33"/>
      <c r="Q20" s="33"/>
      <c r="R20" s="33"/>
      <c r="S20" s="33"/>
      <c r="T20" s="33"/>
      <c r="U20" s="33"/>
      <c r="V20" s="80"/>
      <c r="W20" s="83"/>
      <c r="X20" s="83"/>
      <c r="Y20" s="33"/>
      <c r="Z20" s="33"/>
    </row>
    <row r="21" ht="33.0" customHeight="1">
      <c r="A21" s="125"/>
      <c r="B21" s="75"/>
      <c r="C21" s="126"/>
      <c r="D21" s="127" t="s">
        <v>11</v>
      </c>
      <c r="E21" s="128"/>
      <c r="F21" s="128"/>
      <c r="G21" s="129"/>
      <c r="H21" s="130" t="s">
        <v>12</v>
      </c>
      <c r="I21" s="128"/>
      <c r="J21" s="128"/>
      <c r="K21" s="129"/>
      <c r="L21" s="131" t="s">
        <v>13</v>
      </c>
      <c r="M21" s="128"/>
      <c r="N21" s="128"/>
      <c r="O21" s="132"/>
      <c r="P21" s="33"/>
      <c r="Q21" s="33"/>
      <c r="R21" s="33"/>
      <c r="S21" s="33"/>
      <c r="T21" s="33"/>
      <c r="U21" s="33"/>
      <c r="V21" s="80"/>
      <c r="W21" s="83"/>
      <c r="X21" s="83"/>
      <c r="Y21" s="33"/>
      <c r="Z21" s="33"/>
    </row>
    <row r="22" ht="15.75" customHeight="1">
      <c r="A22" s="133" t="s">
        <v>106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32"/>
      <c r="P22" s="33"/>
      <c r="Q22" s="33"/>
      <c r="R22" s="33"/>
      <c r="S22" s="33"/>
      <c r="T22" s="33"/>
      <c r="U22" s="33"/>
      <c r="V22" s="80"/>
      <c r="W22" s="83"/>
      <c r="X22" s="83"/>
      <c r="Y22" s="33"/>
      <c r="Z22" s="33"/>
    </row>
    <row r="23" ht="264.75" customHeight="1">
      <c r="A23" s="134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3"/>
      <c r="Q23" s="33"/>
      <c r="R23" s="33"/>
      <c r="S23" s="33"/>
      <c r="T23" s="33"/>
      <c r="U23" s="33"/>
      <c r="V23" s="80"/>
      <c r="W23" s="33"/>
      <c r="X23" s="33"/>
      <c r="Y23" s="33"/>
      <c r="Z23" s="33"/>
    </row>
    <row r="24" ht="15.0" customHeight="1">
      <c r="A24" s="135" t="s">
        <v>108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136" t="s">
        <v>109</v>
      </c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21.75" customHeight="1">
      <c r="A25" s="137" t="s">
        <v>111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38">
        <v>45658.0</v>
      </c>
      <c r="O25" s="3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21.75" customHeight="1">
      <c r="A26" s="137" t="s">
        <v>114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38">
        <v>45689.0</v>
      </c>
      <c r="O26" s="39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21.75" customHeight="1">
      <c r="A27" s="137" t="s">
        <v>115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138">
        <v>45717.0</v>
      </c>
      <c r="O27" s="39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21.75" customHeight="1">
      <c r="A28" s="137" t="s">
        <v>118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  <c r="N28" s="138">
        <v>45748.0</v>
      </c>
      <c r="O28" s="39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21.75" customHeight="1">
      <c r="A29" s="137" t="s">
        <v>119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138">
        <v>45778.0</v>
      </c>
      <c r="O29" s="39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21.75" customHeight="1">
      <c r="A30" s="137" t="s">
        <v>121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8">
        <v>45809.0</v>
      </c>
      <c r="O30" s="39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21.75" customHeight="1">
      <c r="A31" s="137" t="s">
        <v>122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8">
        <v>45839.0</v>
      </c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21.75" customHeight="1">
      <c r="A32" s="137" t="s">
        <v>123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8">
        <v>45870.0</v>
      </c>
      <c r="O32" s="3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21.75" customHeight="1">
      <c r="A33" s="137" t="s">
        <v>125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8">
        <v>45901.0</v>
      </c>
      <c r="O33" s="39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21.75" customHeight="1">
      <c r="A34" s="137" t="s">
        <v>126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8">
        <v>45931.0</v>
      </c>
      <c r="O34" s="39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21.75" customHeight="1">
      <c r="A35" s="137" t="s">
        <v>127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8">
        <v>45962.0</v>
      </c>
      <c r="O35" s="39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21.75" customHeight="1">
      <c r="A36" s="137" t="s">
        <v>128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8">
        <v>45992.0</v>
      </c>
      <c r="O36" s="39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0" customHeight="1">
      <c r="A37" s="135" t="s">
        <v>130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136" t="s">
        <v>109</v>
      </c>
      <c r="O37" s="32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24.0" customHeight="1">
      <c r="A38" s="137" t="s">
        <v>131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42"/>
      <c r="O38" s="39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22.5" customHeight="1">
      <c r="A39" s="144" t="s">
        <v>133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145"/>
      <c r="O39" s="49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5.25" customHeight="1">
      <c r="A40" s="146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91" t="s">
        <v>140</v>
      </c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91" t="s">
        <v>142</v>
      </c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91" t="s">
        <v>143</v>
      </c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91" t="s">
        <v>68</v>
      </c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91" t="s">
        <v>146</v>
      </c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91" t="s">
        <v>147</v>
      </c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91" t="s">
        <v>149</v>
      </c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91" t="s">
        <v>151</v>
      </c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91" t="s">
        <v>153</v>
      </c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91" t="s">
        <v>155</v>
      </c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91" t="s">
        <v>157</v>
      </c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91" t="s">
        <v>159</v>
      </c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91" t="s">
        <v>161</v>
      </c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151">
        <v>1.0</v>
      </c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151">
        <v>1.0</v>
      </c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2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2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2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2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2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2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2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2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2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2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2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2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2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2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2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2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2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2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2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2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2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2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2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2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2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2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2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2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2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2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2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2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2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2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2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2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2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2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2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2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2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2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2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2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2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2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2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2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2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2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2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2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2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2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2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2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2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2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2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2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2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2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2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2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2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2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2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2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2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2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2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2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2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2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2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2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2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2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2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2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2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2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2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2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2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2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2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2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2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2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2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2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2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2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2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2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2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2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2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2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2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2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2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2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2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2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2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2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2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2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2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2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2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2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2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2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2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2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2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2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2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2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2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2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2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2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2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2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2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2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2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2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2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2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2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2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2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2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2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2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2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2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2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2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2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2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2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2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2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2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2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2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2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2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2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2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2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2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2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2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2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2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2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2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2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2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2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2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2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2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2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2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2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2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2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2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2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2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2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2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2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2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2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2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2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2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2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2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2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2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2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2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2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2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2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2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2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2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2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2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2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2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2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2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2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2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2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2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2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2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2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2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2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2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2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2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2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2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2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2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2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2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2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2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2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2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2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2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2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2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2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2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2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2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2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2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2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2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2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2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2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2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2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2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2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2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2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2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2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2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2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2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2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2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2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2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2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2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2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2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2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2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2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2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2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2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2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2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2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2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2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2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2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2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2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2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2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2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2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2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2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2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2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2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2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2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2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2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2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2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2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2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2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2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2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2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2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2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2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2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2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2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2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2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2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2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2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2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2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2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2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2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2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2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2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2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2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2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2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2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2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2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2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2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2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2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2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2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2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2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2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2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2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2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2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2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2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2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2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2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2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2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2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2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2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2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2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2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2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2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2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2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2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2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2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2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2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2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2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2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2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2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2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2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2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2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2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2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2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2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2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2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2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2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2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2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2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2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2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2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2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2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2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2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2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2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2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2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2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2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2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2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2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2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2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2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2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2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2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2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2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2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2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2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2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2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2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2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2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2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2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2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2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2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2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2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2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2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2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2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2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2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2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2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2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2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2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2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2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2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2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2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2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2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2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2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2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2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2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2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2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2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2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2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2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2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2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2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2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2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2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2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2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2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2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2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2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2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2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2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2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2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2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2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2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2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2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2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2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2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2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2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2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2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2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2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2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2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2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2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2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2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2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2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2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2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2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2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2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2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2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2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2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2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2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2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2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2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2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2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2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2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2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2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2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2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2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2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2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2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2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2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2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2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2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2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2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2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2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2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2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2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2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2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2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2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2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2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2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2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2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2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2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2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2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2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2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2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2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2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2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2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2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2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2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2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2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2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2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2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2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2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2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2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2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2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2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2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2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2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2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2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2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2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2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2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2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2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2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2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2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2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2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2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2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2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2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2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2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2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2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2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2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2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2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2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2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2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2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2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2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2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2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2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2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2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2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2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2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2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2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2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2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2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2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2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2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2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2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2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2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2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2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2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2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2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2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2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2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2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2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2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2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2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2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2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2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2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2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2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2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2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2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2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2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2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2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2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2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2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2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2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2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2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2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2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2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2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2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2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2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2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2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2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2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2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2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2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2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2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2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2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2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2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2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2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2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2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2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2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2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2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2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2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2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2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2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2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2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2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2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2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2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2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2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2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2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2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2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2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2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2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2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2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2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2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2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2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2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4330708661417323" footer="0.0" header="0.0" left="0.3937007874015748" right="0.5511811023622047" top="1.2598425196850394"/>
  <pageSetup scale="73" orientation="portrait"/>
  <headerFooter>
    <oddHeader>&amp;L 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4" width="7.71"/>
    <col customWidth="1" min="15" max="15" width="11.57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6" t="s">
        <v>31</v>
      </c>
      <c r="B1" s="27"/>
      <c r="C1" s="27"/>
      <c r="D1" s="27"/>
      <c r="E1" s="28"/>
      <c r="F1" s="30" t="str">
        <f>'SET-G. Bs y Servicios'!J1</f>
        <v>GESTIÓN DE BIENES Y SERVICIOS</v>
      </c>
      <c r="G1" s="27"/>
      <c r="H1" s="27"/>
      <c r="I1" s="27"/>
      <c r="J1" s="27"/>
      <c r="K1" s="27"/>
      <c r="L1" s="27"/>
      <c r="M1" s="27"/>
      <c r="N1" s="27"/>
      <c r="O1" s="3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5" t="s">
        <v>2</v>
      </c>
      <c r="B2" s="36"/>
      <c r="C2" s="36"/>
      <c r="D2" s="36"/>
      <c r="E2" s="37"/>
      <c r="F2" s="38" t="str">
        <f>'SET-G. Bs y Servicios'!$B7</f>
        <v>Oportunidad  de  entrega  de bienes y servicios.</v>
      </c>
      <c r="G2" s="36"/>
      <c r="H2" s="36"/>
      <c r="I2" s="36"/>
      <c r="J2" s="36"/>
      <c r="K2" s="36"/>
      <c r="L2" s="36"/>
      <c r="M2" s="36"/>
      <c r="N2" s="36"/>
      <c r="O2" s="39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5.75" customHeight="1">
      <c r="A3" s="35" t="s">
        <v>37</v>
      </c>
      <c r="B3" s="36"/>
      <c r="C3" s="36"/>
      <c r="D3" s="36"/>
      <c r="E3" s="37"/>
      <c r="F3" s="40" t="str">
        <f>'SET-G. Bs y Servicios'!F7</f>
        <v>Eficacia</v>
      </c>
      <c r="G3" s="36"/>
      <c r="H3" s="36"/>
      <c r="I3" s="36"/>
      <c r="J3" s="36"/>
      <c r="K3" s="36"/>
      <c r="L3" s="36"/>
      <c r="M3" s="36"/>
      <c r="N3" s="36"/>
      <c r="O3" s="39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7.25" customHeight="1">
      <c r="A4" s="42" t="s">
        <v>40</v>
      </c>
      <c r="B4" s="44"/>
      <c r="C4" s="44"/>
      <c r="D4" s="44"/>
      <c r="E4" s="45"/>
      <c r="F4" s="46" t="s">
        <v>44</v>
      </c>
      <c r="G4" s="47" t="str">
        <f>'SET-G. Bs y Servicios'!A7</f>
        <v>IN04</v>
      </c>
      <c r="H4" s="44"/>
      <c r="I4" s="44"/>
      <c r="J4" s="44"/>
      <c r="K4" s="44"/>
      <c r="L4" s="44"/>
      <c r="M4" s="44"/>
      <c r="N4" s="44"/>
      <c r="O4" s="49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51" t="s">
        <v>49</v>
      </c>
      <c r="B5" s="52"/>
      <c r="C5" s="52"/>
      <c r="D5" s="53"/>
      <c r="E5" s="54" t="s">
        <v>50</v>
      </c>
      <c r="F5" s="55" t="s">
        <v>51</v>
      </c>
      <c r="G5" s="53"/>
      <c r="H5" s="54" t="s">
        <v>52</v>
      </c>
      <c r="I5" s="54" t="s">
        <v>53</v>
      </c>
      <c r="J5" s="55" t="s">
        <v>54</v>
      </c>
      <c r="K5" s="53"/>
      <c r="L5" s="56" t="s">
        <v>55</v>
      </c>
      <c r="M5" s="27"/>
      <c r="N5" s="27"/>
      <c r="O5" s="32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46.5" customHeight="1">
      <c r="A6" s="57"/>
      <c r="B6" s="58"/>
      <c r="C6" s="58"/>
      <c r="D6" s="59"/>
      <c r="E6" s="60"/>
      <c r="F6" s="61"/>
      <c r="G6" s="59"/>
      <c r="H6" s="60"/>
      <c r="I6" s="60"/>
      <c r="J6" s="61"/>
      <c r="K6" s="59"/>
      <c r="L6" s="63" t="s">
        <v>56</v>
      </c>
      <c r="M6" s="37"/>
      <c r="N6" s="63" t="s">
        <v>58</v>
      </c>
      <c r="O6" s="39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48.75" customHeight="1">
      <c r="A7" s="65" t="str">
        <f>'SET-G. Bs y Servicios'!$C7</f>
        <v>Medir la oportunidad de entrega de bienes y servicio</v>
      </c>
      <c r="B7" s="44"/>
      <c r="C7" s="44"/>
      <c r="D7" s="45"/>
      <c r="E7" s="66" t="s">
        <v>66</v>
      </c>
      <c r="F7" s="67" t="str">
        <f>'SET-G. Bs y Servicios'!$D7</f>
        <v>Solicitudes   ejecutadas /  solicitudes  recibidas * 100</v>
      </c>
      <c r="G7" s="45"/>
      <c r="H7" s="68">
        <f>$O14</f>
        <v>0.87</v>
      </c>
      <c r="I7" s="69" t="str">
        <f>'SET-G. Bs y Servicios'!$E7</f>
        <v>Mensual</v>
      </c>
      <c r="J7" s="70" t="s">
        <v>68</v>
      </c>
      <c r="K7" s="44"/>
      <c r="L7" s="44"/>
      <c r="M7" s="44"/>
      <c r="N7" s="44"/>
      <c r="O7" s="49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3.5" customHeight="1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35.25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A10" s="77" t="s">
        <v>77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33"/>
      <c r="Q10" s="33"/>
      <c r="R10" s="33"/>
      <c r="S10" s="33"/>
      <c r="T10" s="33"/>
      <c r="U10" s="33"/>
      <c r="V10" s="80"/>
      <c r="W10" s="81"/>
      <c r="X10" s="81"/>
      <c r="Y10" s="33"/>
      <c r="Z10" s="33"/>
    </row>
    <row r="11" ht="16.5" customHeight="1">
      <c r="A11" s="82" t="s">
        <v>78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2"/>
      <c r="P11" s="33"/>
      <c r="Q11" s="33"/>
      <c r="R11" s="33"/>
      <c r="S11" s="33"/>
      <c r="T11" s="33"/>
      <c r="U11" s="33"/>
      <c r="V11" s="80"/>
      <c r="W11" s="83"/>
      <c r="X11" s="83"/>
      <c r="Y11" s="33"/>
      <c r="Z11" s="33"/>
    </row>
    <row r="12" ht="16.5" customHeight="1">
      <c r="A12" s="84" t="s">
        <v>79</v>
      </c>
      <c r="B12" s="37"/>
      <c r="C12" s="85" t="s">
        <v>15</v>
      </c>
      <c r="D12" s="85" t="s">
        <v>16</v>
      </c>
      <c r="E12" s="85" t="s">
        <v>17</v>
      </c>
      <c r="F12" s="85" t="s">
        <v>18</v>
      </c>
      <c r="G12" s="85" t="s">
        <v>19</v>
      </c>
      <c r="H12" s="85" t="s">
        <v>20</v>
      </c>
      <c r="I12" s="85" t="s">
        <v>21</v>
      </c>
      <c r="J12" s="85" t="s">
        <v>22</v>
      </c>
      <c r="K12" s="85" t="s">
        <v>23</v>
      </c>
      <c r="L12" s="85" t="s">
        <v>24</v>
      </c>
      <c r="M12" s="85" t="s">
        <v>25</v>
      </c>
      <c r="N12" s="85" t="s">
        <v>26</v>
      </c>
      <c r="O12" s="87" t="s">
        <v>80</v>
      </c>
      <c r="P12" s="33"/>
      <c r="Q12" s="33"/>
      <c r="R12" s="33"/>
      <c r="S12" s="33"/>
      <c r="T12" s="33"/>
      <c r="U12" s="33"/>
      <c r="V12" s="80"/>
      <c r="W12" s="83"/>
      <c r="X12" s="83"/>
      <c r="Y12" s="33"/>
      <c r="Z12" s="33"/>
    </row>
    <row r="13" ht="16.5" customHeight="1">
      <c r="A13" s="89" t="s">
        <v>8</v>
      </c>
      <c r="B13" s="37"/>
      <c r="C13" s="92">
        <f t="shared" ref="C13:N13" si="1">$O$13</f>
        <v>0.8</v>
      </c>
      <c r="D13" s="92">
        <f t="shared" si="1"/>
        <v>0.8</v>
      </c>
      <c r="E13" s="92">
        <f t="shared" si="1"/>
        <v>0.8</v>
      </c>
      <c r="F13" s="92">
        <f t="shared" si="1"/>
        <v>0.8</v>
      </c>
      <c r="G13" s="92">
        <f t="shared" si="1"/>
        <v>0.8</v>
      </c>
      <c r="H13" s="92">
        <f t="shared" si="1"/>
        <v>0.8</v>
      </c>
      <c r="I13" s="92">
        <f t="shared" si="1"/>
        <v>0.8</v>
      </c>
      <c r="J13" s="92">
        <f t="shared" si="1"/>
        <v>0.8</v>
      </c>
      <c r="K13" s="92">
        <f t="shared" si="1"/>
        <v>0.8</v>
      </c>
      <c r="L13" s="92">
        <f t="shared" si="1"/>
        <v>0.8</v>
      </c>
      <c r="M13" s="92">
        <f t="shared" si="1"/>
        <v>0.8</v>
      </c>
      <c r="N13" s="92">
        <f t="shared" si="1"/>
        <v>0.8</v>
      </c>
      <c r="O13" s="124">
        <f>'SET-G. Bs y Servicios'!J7</f>
        <v>0.8</v>
      </c>
      <c r="P13" s="33"/>
      <c r="Q13" s="33"/>
      <c r="R13" s="33"/>
      <c r="S13" s="33"/>
      <c r="T13" s="33"/>
      <c r="U13" s="33"/>
      <c r="V13" s="80"/>
      <c r="W13" s="83"/>
      <c r="X13" s="83"/>
      <c r="Y13" s="33"/>
      <c r="Z13" s="33"/>
    </row>
    <row r="14" ht="17.25" customHeight="1">
      <c r="A14" s="89" t="s">
        <v>97</v>
      </c>
      <c r="B14" s="37"/>
      <c r="C14" s="92">
        <f t="shared" ref="C14:N14" si="2">$O$14</f>
        <v>0.87</v>
      </c>
      <c r="D14" s="92">
        <f t="shared" si="2"/>
        <v>0.87</v>
      </c>
      <c r="E14" s="92">
        <f t="shared" si="2"/>
        <v>0.87</v>
      </c>
      <c r="F14" s="92">
        <f t="shared" si="2"/>
        <v>0.87</v>
      </c>
      <c r="G14" s="92">
        <f t="shared" si="2"/>
        <v>0.87</v>
      </c>
      <c r="H14" s="92">
        <f t="shared" si="2"/>
        <v>0.87</v>
      </c>
      <c r="I14" s="92">
        <f t="shared" si="2"/>
        <v>0.87</v>
      </c>
      <c r="J14" s="92">
        <f t="shared" si="2"/>
        <v>0.87</v>
      </c>
      <c r="K14" s="92">
        <f t="shared" si="2"/>
        <v>0.87</v>
      </c>
      <c r="L14" s="92">
        <f t="shared" si="2"/>
        <v>0.87</v>
      </c>
      <c r="M14" s="92">
        <f t="shared" si="2"/>
        <v>0.87</v>
      </c>
      <c r="N14" s="92">
        <f t="shared" si="2"/>
        <v>0.87</v>
      </c>
      <c r="O14" s="124">
        <f>'SET-G. Bs y Servicios'!K7</f>
        <v>0.87</v>
      </c>
      <c r="P14" s="33"/>
      <c r="Q14" s="33"/>
      <c r="R14" s="33"/>
      <c r="S14" s="33"/>
      <c r="T14" s="33"/>
      <c r="U14" s="33"/>
      <c r="V14" s="80"/>
      <c r="W14" s="83"/>
      <c r="X14" s="83"/>
      <c r="Y14" s="33"/>
      <c r="Z14" s="33"/>
    </row>
    <row r="15" ht="17.25" customHeight="1">
      <c r="A15" s="100" t="s">
        <v>98</v>
      </c>
      <c r="B15" s="37"/>
      <c r="C15" s="101">
        <f t="shared" ref="C15:O15" si="3">IF((C17),C16/C17,"-")</f>
        <v>1</v>
      </c>
      <c r="D15" s="101">
        <f t="shared" si="3"/>
        <v>1</v>
      </c>
      <c r="E15" s="101">
        <f t="shared" si="3"/>
        <v>0.9230769231</v>
      </c>
      <c r="F15" s="101">
        <f t="shared" si="3"/>
        <v>0.7333333333</v>
      </c>
      <c r="G15" s="101">
        <f t="shared" si="3"/>
        <v>0.75</v>
      </c>
      <c r="H15" s="101">
        <f t="shared" si="3"/>
        <v>0.8</v>
      </c>
      <c r="I15" s="101">
        <f t="shared" si="3"/>
        <v>0.9411764706</v>
      </c>
      <c r="J15" s="101">
        <f t="shared" si="3"/>
        <v>0.7142857143</v>
      </c>
      <c r="K15" s="101">
        <f t="shared" si="3"/>
        <v>0.8666666667</v>
      </c>
      <c r="L15" s="101">
        <f t="shared" si="3"/>
        <v>0.8333333333</v>
      </c>
      <c r="M15" s="101">
        <f t="shared" si="3"/>
        <v>1</v>
      </c>
      <c r="N15" s="101">
        <f t="shared" si="3"/>
        <v>0.9090909091</v>
      </c>
      <c r="O15" s="103">
        <f t="shared" si="3"/>
        <v>0.8789808917</v>
      </c>
      <c r="P15" s="33"/>
      <c r="Q15" s="33"/>
      <c r="R15" s="33"/>
      <c r="S15" s="33"/>
      <c r="T15" s="33"/>
      <c r="U15" s="33"/>
      <c r="V15" s="80"/>
      <c r="W15" s="83"/>
      <c r="X15" s="83"/>
      <c r="Y15" s="33"/>
      <c r="Z15" s="33"/>
    </row>
    <row r="16" ht="27.75" customHeight="1">
      <c r="A16" s="104" t="s">
        <v>99</v>
      </c>
      <c r="B16" s="153" t="s">
        <v>165</v>
      </c>
      <c r="C16" s="109">
        <v>10.0</v>
      </c>
      <c r="D16" s="109">
        <v>15.0</v>
      </c>
      <c r="E16" s="109">
        <v>12.0</v>
      </c>
      <c r="F16" s="109">
        <v>11.0</v>
      </c>
      <c r="G16" s="109">
        <v>9.0</v>
      </c>
      <c r="H16" s="109">
        <v>12.0</v>
      </c>
      <c r="I16" s="109">
        <v>16.0</v>
      </c>
      <c r="J16" s="109">
        <v>5.0</v>
      </c>
      <c r="K16" s="109">
        <v>13.0</v>
      </c>
      <c r="L16" s="109">
        <v>10.0</v>
      </c>
      <c r="M16" s="109">
        <v>15.0</v>
      </c>
      <c r="N16" s="109">
        <v>10.0</v>
      </c>
      <c r="O16" s="111">
        <f t="shared" ref="O16:O17" si="4">SUM(C16:N16)</f>
        <v>138</v>
      </c>
      <c r="P16" s="33"/>
      <c r="Q16" s="33"/>
      <c r="R16" s="33"/>
      <c r="S16" s="33"/>
      <c r="T16" s="33"/>
      <c r="U16" s="33"/>
      <c r="V16" s="80"/>
      <c r="W16" s="83"/>
      <c r="X16" s="83"/>
      <c r="Y16" s="33"/>
      <c r="Z16" s="33"/>
    </row>
    <row r="17" ht="23.25" customHeight="1">
      <c r="A17" s="112"/>
      <c r="B17" s="153" t="s">
        <v>166</v>
      </c>
      <c r="C17" s="109">
        <v>10.0</v>
      </c>
      <c r="D17" s="109">
        <v>15.0</v>
      </c>
      <c r="E17" s="109">
        <v>13.0</v>
      </c>
      <c r="F17" s="109">
        <v>15.0</v>
      </c>
      <c r="G17" s="109">
        <v>12.0</v>
      </c>
      <c r="H17" s="109">
        <v>15.0</v>
      </c>
      <c r="I17" s="109">
        <v>17.0</v>
      </c>
      <c r="J17" s="109">
        <v>7.0</v>
      </c>
      <c r="K17" s="109">
        <v>15.0</v>
      </c>
      <c r="L17" s="109">
        <v>12.0</v>
      </c>
      <c r="M17" s="109">
        <v>15.0</v>
      </c>
      <c r="N17" s="109">
        <v>11.0</v>
      </c>
      <c r="O17" s="111">
        <f t="shared" si="4"/>
        <v>157</v>
      </c>
      <c r="P17" s="33"/>
      <c r="Q17" s="33"/>
      <c r="R17" s="33"/>
      <c r="S17" s="33"/>
      <c r="T17" s="33"/>
      <c r="U17" s="33"/>
      <c r="V17" s="80"/>
      <c r="W17" s="83"/>
      <c r="X17" s="83"/>
      <c r="Y17" s="33"/>
      <c r="Z17" s="33"/>
    </row>
    <row r="18" ht="17.25" customHeight="1">
      <c r="A18" s="112"/>
      <c r="B18" s="113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0"/>
      <c r="P18" s="33"/>
      <c r="Q18" s="33"/>
      <c r="R18" s="33"/>
      <c r="S18" s="33"/>
      <c r="T18" s="33"/>
      <c r="U18" s="33"/>
      <c r="V18" s="80"/>
      <c r="W18" s="83"/>
      <c r="X18" s="83"/>
      <c r="Y18" s="33"/>
      <c r="Z18" s="33"/>
    </row>
    <row r="19" ht="18.0" customHeight="1">
      <c r="A19" s="115"/>
      <c r="B19" s="116" t="s">
        <v>104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8"/>
      <c r="P19" s="33"/>
      <c r="Q19" s="33"/>
      <c r="R19" s="33"/>
      <c r="S19" s="33"/>
      <c r="T19" s="33"/>
      <c r="U19" s="33"/>
      <c r="V19" s="80"/>
      <c r="W19" s="83"/>
      <c r="X19" s="83"/>
      <c r="Y19" s="33"/>
      <c r="Z19" s="33"/>
    </row>
    <row r="20" ht="33.0" customHeight="1">
      <c r="A20" s="119" t="s">
        <v>105</v>
      </c>
      <c r="B20" s="52"/>
      <c r="C20" s="53"/>
      <c r="D20" s="121" t="str">
        <f>'SET-G. Bs y Servicios'!$G7</f>
        <v>Entre 76% y 100%</v>
      </c>
      <c r="E20" s="122"/>
      <c r="F20" s="122"/>
      <c r="G20" s="123"/>
      <c r="H20" s="121" t="str">
        <f>'SET-G. Bs y Servicios'!$H7</f>
        <v>Entre 60% y 75%</v>
      </c>
      <c r="I20" s="122"/>
      <c r="J20" s="122"/>
      <c r="K20" s="123"/>
      <c r="L20" s="121" t="str">
        <f>'SET-G. Bs y Servicios'!$I7</f>
        <v>Menor al 59%</v>
      </c>
      <c r="M20" s="122"/>
      <c r="N20" s="122"/>
      <c r="O20" s="123"/>
      <c r="P20" s="33"/>
      <c r="Q20" s="33"/>
      <c r="R20" s="33"/>
      <c r="S20" s="33"/>
      <c r="T20" s="33"/>
      <c r="U20" s="33"/>
      <c r="V20" s="80"/>
      <c r="W20" s="83"/>
      <c r="X20" s="83"/>
      <c r="Y20" s="33"/>
      <c r="Z20" s="33"/>
    </row>
    <row r="21" ht="33.0" customHeight="1">
      <c r="A21" s="125"/>
      <c r="B21" s="75"/>
      <c r="C21" s="126"/>
      <c r="D21" s="127" t="s">
        <v>11</v>
      </c>
      <c r="E21" s="128"/>
      <c r="F21" s="128"/>
      <c r="G21" s="129"/>
      <c r="H21" s="130" t="s">
        <v>12</v>
      </c>
      <c r="I21" s="128"/>
      <c r="J21" s="128"/>
      <c r="K21" s="129"/>
      <c r="L21" s="131" t="s">
        <v>13</v>
      </c>
      <c r="M21" s="128"/>
      <c r="N21" s="128"/>
      <c r="O21" s="132"/>
      <c r="P21" s="33"/>
      <c r="Q21" s="33"/>
      <c r="R21" s="33"/>
      <c r="S21" s="33"/>
      <c r="T21" s="33"/>
      <c r="U21" s="33"/>
      <c r="V21" s="80"/>
      <c r="W21" s="83"/>
      <c r="X21" s="83"/>
      <c r="Y21" s="33"/>
      <c r="Z21" s="33"/>
    </row>
    <row r="22" ht="15.75" customHeight="1">
      <c r="A22" s="133" t="s">
        <v>106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32"/>
      <c r="P22" s="33"/>
      <c r="Q22" s="33"/>
      <c r="R22" s="33"/>
      <c r="S22" s="33"/>
      <c r="T22" s="33"/>
      <c r="U22" s="33"/>
      <c r="V22" s="80"/>
      <c r="W22" s="83"/>
      <c r="X22" s="83"/>
      <c r="Y22" s="33"/>
      <c r="Z22" s="33"/>
    </row>
    <row r="23" ht="264.75" customHeight="1">
      <c r="A23" s="134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3"/>
      <c r="Q23" s="33"/>
      <c r="R23" s="33"/>
      <c r="S23" s="33"/>
      <c r="T23" s="33"/>
      <c r="U23" s="33"/>
      <c r="V23" s="80"/>
      <c r="W23" s="33"/>
      <c r="X23" s="33"/>
      <c r="Y23" s="33"/>
      <c r="Z23" s="33"/>
    </row>
    <row r="24" ht="15.0" customHeight="1">
      <c r="A24" s="135" t="s">
        <v>167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136" t="s">
        <v>109</v>
      </c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21.75" customHeight="1">
      <c r="A25" s="137" t="s">
        <v>168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38">
        <v>45658.0</v>
      </c>
      <c r="O25" s="3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21.75" customHeight="1">
      <c r="A26" s="137" t="s">
        <v>169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38">
        <v>45689.0</v>
      </c>
      <c r="O26" s="39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21.75" customHeight="1">
      <c r="A27" s="137" t="s">
        <v>170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138">
        <v>45717.0</v>
      </c>
      <c r="O27" s="39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21.75" customHeight="1">
      <c r="A28" s="137" t="s">
        <v>171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  <c r="N28" s="138">
        <v>45748.0</v>
      </c>
      <c r="O28" s="39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21.75" customHeight="1">
      <c r="A29" s="137" t="s">
        <v>172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138">
        <v>45778.0</v>
      </c>
      <c r="O29" s="39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21.75" customHeight="1">
      <c r="A30" s="137" t="s">
        <v>173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8">
        <v>45809.0</v>
      </c>
      <c r="O30" s="39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21.75" customHeight="1">
      <c r="A31" s="137" t="s">
        <v>174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8">
        <v>45839.0</v>
      </c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21.75" customHeight="1">
      <c r="A32" s="137" t="s">
        <v>175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8">
        <v>45870.0</v>
      </c>
      <c r="O32" s="3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21.75" customHeight="1">
      <c r="A33" s="137" t="s">
        <v>176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8">
        <v>45901.0</v>
      </c>
      <c r="O33" s="39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21.75" customHeight="1">
      <c r="A34" s="137" t="s">
        <v>177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8">
        <v>45931.0</v>
      </c>
      <c r="O34" s="39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21.75" customHeight="1">
      <c r="A35" s="137" t="s">
        <v>178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8">
        <v>45962.0</v>
      </c>
      <c r="O35" s="39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21.75" customHeight="1">
      <c r="A36" s="137" t="s">
        <v>179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8">
        <v>45992.0</v>
      </c>
      <c r="O36" s="39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0" customHeight="1">
      <c r="A37" s="135" t="s">
        <v>180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136" t="s">
        <v>109</v>
      </c>
      <c r="O37" s="32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24.0" customHeight="1">
      <c r="A38" s="137" t="s">
        <v>181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42"/>
      <c r="O38" s="39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22.5" customHeight="1">
      <c r="A39" s="144" t="s">
        <v>182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145"/>
      <c r="O39" s="49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5.25" customHeight="1">
      <c r="A40" s="146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91" t="s">
        <v>140</v>
      </c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91" t="s">
        <v>142</v>
      </c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91" t="s">
        <v>143</v>
      </c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91" t="s">
        <v>68</v>
      </c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91" t="s">
        <v>146</v>
      </c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91" t="s">
        <v>147</v>
      </c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91" t="s">
        <v>149</v>
      </c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91" t="s">
        <v>151</v>
      </c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91" t="s">
        <v>153</v>
      </c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91" t="s">
        <v>155</v>
      </c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91" t="s">
        <v>157</v>
      </c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91" t="s">
        <v>159</v>
      </c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91" t="s">
        <v>161</v>
      </c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151">
        <v>0.8</v>
      </c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151">
        <v>0.8</v>
      </c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2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2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2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2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2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2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2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2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2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2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2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2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2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2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2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2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2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2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2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2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2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2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2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2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2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2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2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2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2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2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2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2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2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2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2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2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2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2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2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2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2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2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2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2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2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2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2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2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2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2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2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2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2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2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2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2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2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2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2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2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2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2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2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2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2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2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2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2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2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2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2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2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2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2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2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2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2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2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2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2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2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2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2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2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2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2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2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2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2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2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2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2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2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2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2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2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2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2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2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2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2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2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2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2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2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2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2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2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2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2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2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2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2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2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2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2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2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2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2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2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2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2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2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2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2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2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2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2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2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2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2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2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2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2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2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2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2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2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2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2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2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2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2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2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2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2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2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2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2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2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2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2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2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2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2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2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2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2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2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2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2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2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2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2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2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2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2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2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2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2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2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2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2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2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2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2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2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2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2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2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2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2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2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2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2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2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2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2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2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2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2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2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2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2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2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2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2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2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2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2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2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2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2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2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2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2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2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2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2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2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2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2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2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2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2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2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2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2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2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2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2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2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2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2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2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2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2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2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2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2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2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2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2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2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2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2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2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2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2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2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2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2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2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2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2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2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2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2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2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2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2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2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2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2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2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2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2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2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2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2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2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2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2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2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2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2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2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2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2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2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2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2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2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2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2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2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2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2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2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2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2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2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2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2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2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2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2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2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2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2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2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2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2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2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2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2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2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2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2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2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2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2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2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2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2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2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2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2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2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2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2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2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2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2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2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2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2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2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2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2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2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2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2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2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2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2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2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2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2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2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2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2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2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2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2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2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2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2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2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2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2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2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2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2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2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2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2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2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2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2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2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2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2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2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2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2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2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2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2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2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2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2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2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2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2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2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2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2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2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2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2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2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2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2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2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2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2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2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2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2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2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2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2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2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2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2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2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2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2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2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2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2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2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2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2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2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2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2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2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2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2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2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2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2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2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2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2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2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2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2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2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2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2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2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2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2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2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2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2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2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2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2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2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2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2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2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2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2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2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2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2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2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2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2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2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2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2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2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2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2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2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2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2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2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2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2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2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2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2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2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2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2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2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2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2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2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2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2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2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2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2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2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2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2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2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2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2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2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2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2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2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2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2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2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2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2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2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2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2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2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2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2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2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2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2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2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2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2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2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2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2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2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2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2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2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2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2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2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2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2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2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2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2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2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2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2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2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2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2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2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2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2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2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2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2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2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2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2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2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2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2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2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2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2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2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2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2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2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2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2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2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2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2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2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2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2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2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2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2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2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2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2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2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2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2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2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2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2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2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2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2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2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2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2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2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2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2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2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2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2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2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2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2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2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2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2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2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2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2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2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2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2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2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2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2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2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2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2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2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2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2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2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2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2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2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2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2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2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2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2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2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2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2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2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2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2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2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2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2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2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2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2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2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2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2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2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2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2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2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2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2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2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2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2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2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2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2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2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2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2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2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2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2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2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2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2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2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2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2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2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2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2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2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2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2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2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2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2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2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2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2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2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2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2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2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2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2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2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2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2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2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2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2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2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2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2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2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2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2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2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2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2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2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2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2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2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2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2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2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2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2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2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2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2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2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2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2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2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2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2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2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2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2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2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2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2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2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2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2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2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2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2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2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2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2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2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2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2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2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41732283464567"/>
  <pageSetup scale="72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